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6-2028 ПРОЕКТ бюджета\Материалы на ДУМУ\"/>
    </mc:Choice>
  </mc:AlternateContent>
  <bookViews>
    <workbookView xWindow="0" yWindow="0" windowWidth="28800" windowHeight="11235"/>
  </bookViews>
  <sheets>
    <sheet name="отчет" sheetId="1" r:id="rId1"/>
  </sheets>
  <definedNames>
    <definedName name="LAST_CELL" localSheetId="0">отчет!#REF!</definedName>
    <definedName name="_xlnm.Print_Titles" localSheetId="0">отчет!$4:$4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6" i="1" l="1"/>
  <c r="I46" i="1"/>
  <c r="J46" i="1"/>
  <c r="K46" i="1"/>
  <c r="K72" i="1"/>
  <c r="K73" i="1"/>
  <c r="J71" i="1"/>
  <c r="J72" i="1"/>
  <c r="J73" i="1"/>
  <c r="I71" i="1"/>
  <c r="I72" i="1"/>
  <c r="I73" i="1"/>
  <c r="H71" i="1"/>
  <c r="H72" i="1"/>
  <c r="H73" i="1"/>
  <c r="K65" i="1"/>
  <c r="K66" i="1"/>
  <c r="K67" i="1"/>
  <c r="K68" i="1"/>
  <c r="K69" i="1"/>
  <c r="J65" i="1"/>
  <c r="J66" i="1"/>
  <c r="J67" i="1"/>
  <c r="J68" i="1"/>
  <c r="J69" i="1"/>
  <c r="I65" i="1"/>
  <c r="I66" i="1"/>
  <c r="I67" i="1"/>
  <c r="I68" i="1"/>
  <c r="I69" i="1"/>
  <c r="H65" i="1"/>
  <c r="H66" i="1"/>
  <c r="H67" i="1"/>
  <c r="H68" i="1"/>
  <c r="H69" i="1"/>
  <c r="J64" i="1"/>
  <c r="K64" i="1"/>
  <c r="H64" i="1" l="1"/>
  <c r="I64" i="1"/>
  <c r="J44" i="1" l="1"/>
  <c r="I70" i="1" l="1"/>
  <c r="K70" i="1"/>
  <c r="J29" i="1" l="1"/>
  <c r="K36" i="1"/>
  <c r="I35" i="1"/>
  <c r="I36" i="1" l="1"/>
  <c r="K35" i="1"/>
  <c r="J35" i="1"/>
  <c r="J36" i="1"/>
  <c r="D33" i="1" l="1"/>
  <c r="E33" i="1"/>
  <c r="F33" i="1"/>
  <c r="G33" i="1"/>
  <c r="C33" i="1"/>
  <c r="H45" i="1" l="1"/>
  <c r="K45" i="1"/>
  <c r="J45" i="1"/>
  <c r="I45" i="1"/>
  <c r="I48" i="1"/>
  <c r="K80" i="1"/>
  <c r="K82" i="1"/>
  <c r="K83" i="1"/>
  <c r="D56" i="1"/>
  <c r="I80" i="1" l="1"/>
  <c r="I81" i="1"/>
  <c r="I82" i="1"/>
  <c r="I83" i="1"/>
  <c r="C56" i="1" l="1"/>
  <c r="C38" i="1"/>
  <c r="K7" i="1" l="1"/>
  <c r="K9" i="1"/>
  <c r="K10" i="1"/>
  <c r="K11" i="1"/>
  <c r="K12" i="1"/>
  <c r="K13" i="1"/>
  <c r="K14" i="1"/>
  <c r="K15" i="1"/>
  <c r="K16" i="1"/>
  <c r="K17" i="1"/>
  <c r="K18" i="1"/>
  <c r="K19" i="1"/>
  <c r="K21" i="1"/>
  <c r="K22" i="1"/>
  <c r="K23" i="1"/>
  <c r="K24" i="1"/>
  <c r="K26" i="1"/>
  <c r="K28" i="1"/>
  <c r="K29" i="1"/>
  <c r="K31" i="1"/>
  <c r="K32" i="1"/>
  <c r="K34" i="1"/>
  <c r="K39" i="1"/>
  <c r="K40" i="1"/>
  <c r="K41" i="1"/>
  <c r="K42" i="1"/>
  <c r="K43" i="1"/>
  <c r="K44" i="1"/>
  <c r="K47" i="1"/>
  <c r="K48" i="1"/>
  <c r="K50" i="1"/>
  <c r="K51" i="1"/>
  <c r="K52" i="1"/>
  <c r="K53" i="1"/>
  <c r="K54" i="1"/>
  <c r="K55" i="1"/>
  <c r="K57" i="1"/>
  <c r="K58" i="1"/>
  <c r="K60" i="1"/>
  <c r="K61" i="1"/>
  <c r="K62" i="1"/>
  <c r="K63" i="1"/>
  <c r="K76" i="1"/>
  <c r="K77" i="1"/>
  <c r="K78" i="1"/>
  <c r="K79" i="1"/>
  <c r="J7" i="1"/>
  <c r="J9" i="1"/>
  <c r="J10" i="1"/>
  <c r="J11" i="1"/>
  <c r="J12" i="1"/>
  <c r="J13" i="1"/>
  <c r="J14" i="1"/>
  <c r="J15" i="1"/>
  <c r="J16" i="1"/>
  <c r="J17" i="1"/>
  <c r="J18" i="1"/>
  <c r="J19" i="1"/>
  <c r="J21" i="1"/>
  <c r="J22" i="1"/>
  <c r="J23" i="1"/>
  <c r="J24" i="1"/>
  <c r="J26" i="1"/>
  <c r="J28" i="1"/>
  <c r="J31" i="1"/>
  <c r="J32" i="1"/>
  <c r="J34" i="1"/>
  <c r="J39" i="1"/>
  <c r="J40" i="1"/>
  <c r="J41" i="1"/>
  <c r="J42" i="1"/>
  <c r="J43" i="1"/>
  <c r="J47" i="1"/>
  <c r="J48" i="1"/>
  <c r="J50" i="1"/>
  <c r="J51" i="1"/>
  <c r="J52" i="1"/>
  <c r="J53" i="1"/>
  <c r="J54" i="1"/>
  <c r="J55" i="1"/>
  <c r="J57" i="1"/>
  <c r="J58" i="1"/>
  <c r="J60" i="1"/>
  <c r="J61" i="1"/>
  <c r="J62" i="1"/>
  <c r="J63" i="1"/>
  <c r="J70" i="1"/>
  <c r="J76" i="1"/>
  <c r="J77" i="1"/>
  <c r="J78" i="1"/>
  <c r="J79" i="1"/>
  <c r="J80" i="1"/>
  <c r="J81" i="1"/>
  <c r="J82" i="1"/>
  <c r="J83" i="1"/>
  <c r="I7" i="1"/>
  <c r="I9" i="1"/>
  <c r="I10" i="1"/>
  <c r="I11" i="1"/>
  <c r="I12" i="1"/>
  <c r="I13" i="1"/>
  <c r="I14" i="1"/>
  <c r="I15" i="1"/>
  <c r="I16" i="1"/>
  <c r="I17" i="1"/>
  <c r="I18" i="1"/>
  <c r="I19" i="1"/>
  <c r="I21" i="1"/>
  <c r="I22" i="1"/>
  <c r="I23" i="1"/>
  <c r="I24" i="1"/>
  <c r="I26" i="1"/>
  <c r="I28" i="1"/>
  <c r="I29" i="1"/>
  <c r="I31" i="1"/>
  <c r="I32" i="1"/>
  <c r="I34" i="1"/>
  <c r="I39" i="1"/>
  <c r="I40" i="1"/>
  <c r="I41" i="1"/>
  <c r="I42" i="1"/>
  <c r="I43" i="1"/>
  <c r="I44" i="1"/>
  <c r="I47" i="1"/>
  <c r="I50" i="1"/>
  <c r="I51" i="1"/>
  <c r="I52" i="1"/>
  <c r="I53" i="1"/>
  <c r="I54" i="1"/>
  <c r="I55" i="1"/>
  <c r="I57" i="1"/>
  <c r="I58" i="1"/>
  <c r="I60" i="1"/>
  <c r="I61" i="1"/>
  <c r="I62" i="1"/>
  <c r="I63" i="1"/>
  <c r="I76" i="1"/>
  <c r="I77" i="1"/>
  <c r="I78" i="1"/>
  <c r="I79" i="1"/>
  <c r="H7" i="1"/>
  <c r="H9" i="1"/>
  <c r="H10" i="1"/>
  <c r="H11" i="1"/>
  <c r="H12" i="1"/>
  <c r="H13" i="1"/>
  <c r="H14" i="1"/>
  <c r="H15" i="1"/>
  <c r="H16" i="1"/>
  <c r="H17" i="1"/>
  <c r="H18" i="1"/>
  <c r="H19" i="1"/>
  <c r="H21" i="1"/>
  <c r="H22" i="1"/>
  <c r="H23" i="1"/>
  <c r="H24" i="1"/>
  <c r="H26" i="1"/>
  <c r="H28" i="1"/>
  <c r="H29" i="1"/>
  <c r="H31" i="1"/>
  <c r="H32" i="1"/>
  <c r="H34" i="1"/>
  <c r="H35" i="1"/>
  <c r="H36" i="1"/>
  <c r="H39" i="1"/>
  <c r="H40" i="1"/>
  <c r="H41" i="1"/>
  <c r="H42" i="1"/>
  <c r="H43" i="1"/>
  <c r="H44" i="1"/>
  <c r="H47" i="1"/>
  <c r="H48" i="1"/>
  <c r="H50" i="1"/>
  <c r="H51" i="1"/>
  <c r="H52" i="1"/>
  <c r="H53" i="1"/>
  <c r="H54" i="1"/>
  <c r="H55" i="1"/>
  <c r="H57" i="1"/>
  <c r="H58" i="1"/>
  <c r="H60" i="1"/>
  <c r="H61" i="1"/>
  <c r="H62" i="1"/>
  <c r="H63" i="1"/>
  <c r="H70" i="1"/>
  <c r="H76" i="1"/>
  <c r="H77" i="1"/>
  <c r="H78" i="1"/>
  <c r="H79" i="1"/>
  <c r="H80" i="1"/>
  <c r="H81" i="1"/>
  <c r="H82" i="1"/>
  <c r="H83" i="1"/>
  <c r="K33" i="1" l="1"/>
  <c r="E38" i="1"/>
  <c r="F38" i="1"/>
  <c r="G38" i="1"/>
  <c r="D38" i="1"/>
  <c r="J33" i="1" l="1"/>
  <c r="K38" i="1"/>
  <c r="H38" i="1"/>
  <c r="J38" i="1"/>
  <c r="I38" i="1"/>
  <c r="C59" i="1"/>
  <c r="I33" i="1" l="1"/>
  <c r="H33" i="1"/>
  <c r="D59" i="1"/>
  <c r="C75" i="1" l="1"/>
  <c r="C74" i="1" s="1"/>
  <c r="C27" i="1"/>
  <c r="D20" i="1" l="1"/>
  <c r="C20" i="1"/>
  <c r="D75" i="1" l="1"/>
  <c r="D74" i="1" s="1"/>
  <c r="D49" i="1"/>
  <c r="D30" i="1"/>
  <c r="D27" i="1"/>
  <c r="C49" i="1"/>
  <c r="C37" i="1" s="1"/>
  <c r="C30" i="1"/>
  <c r="C25" i="1" s="1"/>
  <c r="C8" i="1" s="1"/>
  <c r="D37" i="1" l="1"/>
  <c r="D25" i="1"/>
  <c r="D8" i="1" s="1"/>
  <c r="F75" i="1"/>
  <c r="G75" i="1"/>
  <c r="D6" i="1" l="1"/>
  <c r="D84" i="1" s="1"/>
  <c r="C6" i="1"/>
  <c r="C84" i="1" s="1"/>
  <c r="F74" i="1" l="1"/>
  <c r="G74" i="1"/>
  <c r="E75" i="1"/>
  <c r="E74" i="1" l="1"/>
  <c r="J75" i="1"/>
  <c r="K75" i="1"/>
  <c r="I75" i="1"/>
  <c r="H75" i="1"/>
  <c r="F20" i="1"/>
  <c r="G20" i="1"/>
  <c r="E20" i="1"/>
  <c r="J20" i="1" l="1"/>
  <c r="H20" i="1"/>
  <c r="K20" i="1"/>
  <c r="I20" i="1"/>
  <c r="K74" i="1"/>
  <c r="I74" i="1"/>
  <c r="H74" i="1"/>
  <c r="J74" i="1"/>
  <c r="G59" i="1"/>
  <c r="F59" i="1"/>
  <c r="E59" i="1"/>
  <c r="G49" i="1"/>
  <c r="F49" i="1"/>
  <c r="E49" i="1"/>
  <c r="E37" i="1" s="1"/>
  <c r="G30" i="1"/>
  <c r="F30" i="1"/>
  <c r="E30" i="1"/>
  <c r="G27" i="1"/>
  <c r="F27" i="1"/>
  <c r="E27" i="1"/>
  <c r="J27" i="1" l="1"/>
  <c r="H27" i="1"/>
  <c r="K27" i="1"/>
  <c r="I27" i="1"/>
  <c r="H59" i="1"/>
  <c r="J59" i="1"/>
  <c r="K59" i="1"/>
  <c r="I59" i="1"/>
  <c r="K49" i="1"/>
  <c r="I49" i="1"/>
  <c r="H49" i="1"/>
  <c r="J49" i="1"/>
  <c r="K30" i="1"/>
  <c r="I30" i="1"/>
  <c r="J30" i="1"/>
  <c r="H30" i="1"/>
  <c r="G25" i="1"/>
  <c r="G8" i="1" s="1"/>
  <c r="F25" i="1"/>
  <c r="F8" i="1" s="1"/>
  <c r="E25" i="1"/>
  <c r="F56" i="1"/>
  <c r="G56" i="1"/>
  <c r="E56" i="1"/>
  <c r="K56" i="1" l="1"/>
  <c r="I56" i="1"/>
  <c r="H56" i="1"/>
  <c r="J56" i="1"/>
  <c r="E8" i="1"/>
  <c r="K25" i="1"/>
  <c r="I25" i="1"/>
  <c r="J25" i="1"/>
  <c r="H25" i="1"/>
  <c r="G37" i="1"/>
  <c r="F37" i="1"/>
  <c r="F6" i="1" s="1"/>
  <c r="E6" i="1" l="1"/>
  <c r="E84" i="1" s="1"/>
  <c r="K37" i="1"/>
  <c r="H37" i="1"/>
  <c r="J37" i="1"/>
  <c r="I37" i="1"/>
  <c r="I8" i="1"/>
  <c r="J8" i="1"/>
  <c r="H8" i="1"/>
  <c r="K8" i="1"/>
  <c r="G6" i="1"/>
  <c r="F84" i="1"/>
  <c r="H84" i="1" l="1"/>
  <c r="J84" i="1"/>
  <c r="K84" i="1"/>
  <c r="I84" i="1"/>
  <c r="H6" i="1"/>
  <c r="J6" i="1"/>
  <c r="K6" i="1"/>
  <c r="I6" i="1"/>
  <c r="G84" i="1"/>
</calcChain>
</file>

<file path=xl/sharedStrings.xml><?xml version="1.0" encoding="utf-8"?>
<sst xmlns="http://schemas.openxmlformats.org/spreadsheetml/2006/main" count="152" uniqueCount="149">
  <si>
    <t xml:space="preserve">Наименование </t>
  </si>
  <si>
    <t>НАЛОГОВЫЕ И НЕНАЛОГОВЫЕ ДОХОДЫ</t>
  </si>
  <si>
    <t>НАЛОГИ НА ПРИБЫЛЬ, ДОХОДЫ</t>
  </si>
  <si>
    <t>НАЛОГОВЫЕ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</si>
  <si>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</si>
  <si>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</si>
  <si>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</si>
  <si>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</si>
  <si>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</si>
  <si>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</si>
  <si>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</si>
  <si>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</si>
  <si>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</si>
  <si>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</si>
  <si>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</si>
  <si>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</si>
  <si>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</si>
  <si>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</si>
  <si>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налогообложения, зачисляемый в бюджеты городских округов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</si>
  <si>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</si>
  <si>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</si>
  <si>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Транспортный налог</t>
  </si>
  <si>
    <t>Транспортный налог с организаций</t>
  </si>
  <si>
    <t>Транспортный налог с физических лиц</t>
  </si>
  <si>
    <t>Земельный налог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</si>
  <si>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</si>
  <si>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</si>
  <si>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</si>
  <si>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</si>
  <si>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</si>
  <si>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</si>
  <si>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</si>
  <si>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</si>
  <si>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</si>
  <si>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</si>
  <si>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</si>
  <si>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</si>
  <si>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</si>
  <si>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</si>
  <si>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</si>
  <si>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</si>
  <si>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Плата за сбросы загрязняющих веществ в водные объекты</t>
  </si>
  <si>
    <t>Плата за размещение отходов производства</t>
  </si>
  <si>
    <t>Плата за размещение твердых коммунальных отходов</t>
  </si>
  <si>
    <t>Доходы от оказания платных услуг (работ) и компенсации затрат государства</t>
  </si>
  <si>
    <t>Прочие доходы от оказания платных услуг (работ) получателями средств  бюджетов городских округов</t>
  </si>
  <si>
    <t xml:space="preserve">Прочие доходы от компенсации затрат  бюджетов городских округов </t>
  </si>
  <si>
    <t>Доходы от продажи материальных и нематериальных активов</t>
  </si>
  <si>
    <t>Доходы от продажи квартир, находящихся в собственности городских округов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</si>
  <si>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</si>
  <si>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</t>
  </si>
  <si>
    <t>БЕЗВОЗМЕЗДНЫЕ ПОСТУПЛЕНИЯ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</si>
  <si>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</si>
  <si>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</si>
  <si>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</si>
  <si>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</si>
  <si>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</si>
  <si>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Прочие безвозмездные поступления от негосударственных организаций в бюджеты городских округов</t>
  </si>
  <si>
    <t>ИТОГО ДОХОДОВ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</si>
  <si>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</si>
  <si>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Единый налог на вмененный доход для отдельных видов деятельности</t>
  </si>
  <si>
    <t>Прочие неналоговые доходы</t>
  </si>
  <si>
    <t>Доходы бюджетов городских округов от возврата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</si>
  <si>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</si>
  <si>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Государственная пошлина за выдачу разрешения на установку рекламной конструкции</t>
  </si>
  <si>
    <t xml:space="preserve">Задолженность и перерасчеты по отмененным налогам, сборам и иным обязательным платежам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</si>
  <si>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</si>
  <si>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</si>
  <si>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отношение,%</t>
  </si>
  <si>
    <t>отклонение, руб.</t>
  </si>
  <si>
    <t xml:space="preserve"> 2026 год  (Проект), руб.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</si>
  <si>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</si>
  <si>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2027 год  (Проект), руб.</t>
  </si>
  <si>
    <t xml:space="preserve"> 2024 год               (Отчет), руб.</t>
  </si>
  <si>
    <t>2025 год             (Оценка), руб.</t>
  </si>
  <si>
    <t xml:space="preserve"> 2028 год  (Проект), руб.</t>
  </si>
  <si>
    <t xml:space="preserve">Сравнение плана 2026 года с отчетом за 2024 год </t>
  </si>
  <si>
    <t xml:space="preserve">Сравнение плана 2026 года с оценкой за 2025 год </t>
  </si>
  <si>
    <t>Сведения о доходах бюджета  города Нефтеюганска по видам доходов на 2026 год и плановый период 2027 и 2028 годов в сравнении с ожидаемым исполнением за 2025 год и отчетом за 2024 год                                                                            по показателям классификации доходов</t>
  </si>
  <si>
    <t>Код классификации доходов бюджета</t>
  </si>
  <si>
    <t>000 1 00 00000 00 0000 000</t>
  </si>
  <si>
    <t>000 1 01 02000 01 0000 110</t>
  </si>
  <si>
    <t>000 1 03 02000 01 0000 110</t>
  </si>
  <si>
    <t>000 1 05 00000 00 0000 000</t>
  </si>
  <si>
    <t>000 1 05 01000 00 0000 110</t>
  </si>
  <si>
    <t>000 1 05 03000 01 0000 110</t>
  </si>
  <si>
    <t>000 1 05 02000 02 0000 110</t>
  </si>
  <si>
    <t>000 1 05 04010 02 0000 110</t>
  </si>
  <si>
    <t>000 1 06 00000 00 0000 000</t>
  </si>
  <si>
    <t>000 1 06 01020 04 0000 110</t>
  </si>
  <si>
    <t>000 1 06 04000 02 0000 110</t>
  </si>
  <si>
    <t>000 1 06 04011 02 0000 110</t>
  </si>
  <si>
    <t>000 1 06 04012 02 0000 110</t>
  </si>
  <si>
    <t>000 1 06 06000 00 0000 110</t>
  </si>
  <si>
    <t>000 1 06 06032 04 0000 110</t>
  </si>
  <si>
    <t>000 1 06 06042 04 0000 110</t>
  </si>
  <si>
    <t>000 1 08 00000 00 0000 000</t>
  </si>
  <si>
    <t>000 1 08 03010 01 0000 110</t>
  </si>
  <si>
    <t>000 1 08 07150 01 0000 110</t>
  </si>
  <si>
    <t>000 1 11 00000 00 0000 000</t>
  </si>
  <si>
    <t>000 1 11 01040 04 0000 120</t>
  </si>
  <si>
    <t>000 1 11 05012 04 0000 120</t>
  </si>
  <si>
    <t>000 1 11 05024 04 0000 120</t>
  </si>
  <si>
    <t>000 1 11 05034 04 0000 120</t>
  </si>
  <si>
    <t>000 1 11 05074 04 0000 120</t>
  </si>
  <si>
    <t>000 1 11 05300 00 0000 120</t>
  </si>
  <si>
    <t>000 1 11 07014 04 0000 120</t>
  </si>
  <si>
    <t>000 1 11 09044 04 0000 120</t>
  </si>
  <si>
    <t>000 1 11 09080 04 0000 120</t>
  </si>
  <si>
    <t>000 1 12 00000 00 0000 000</t>
  </si>
  <si>
    <t>000 1 12 01000 01 0000 120</t>
  </si>
  <si>
    <t>000 1 13 00000 00 0000 000</t>
  </si>
  <si>
    <t>000 1 13 01994 04 0000 130</t>
  </si>
  <si>
    <t>000 1 13 02994 04 0000 130</t>
  </si>
  <si>
    <t>000 1 14 00000 00 0000 000</t>
  </si>
  <si>
    <t>000 1 14 01040 04 0000 410</t>
  </si>
  <si>
    <t>000 1 14 02000 00 0000 000</t>
  </si>
  <si>
    <t>000 1 14 06012 04 0000 430</t>
  </si>
  <si>
    <t>000 1 16 00000 00 0000 000</t>
  </si>
  <si>
    <t>000 1 17 00000 00 0000 000</t>
  </si>
  <si>
    <t>000 2 00 00000 00 0000 000</t>
  </si>
  <si>
    <t>000 2 02 00000 00 0000 000</t>
  </si>
  <si>
    <t>000 2 02 10000 00 0000 150</t>
  </si>
  <si>
    <t>000 2 02 20000 00 0000 150</t>
  </si>
  <si>
    <t>000 2 02 30000 00 0000 150</t>
  </si>
  <si>
    <t>000 2 02 40000 00 0000 150</t>
  </si>
  <si>
    <t>000 2 04 04099 04 0000 150</t>
  </si>
  <si>
    <t>000 2 18 04000 04 0000 150</t>
  </si>
  <si>
    <t>000 2 19 00000 04 0000 150</t>
  </si>
  <si>
    <t>000 2 07 04000 04 0000 150</t>
  </si>
  <si>
    <t>Прочие безвозмездные поступления в бюджеты городских округов</t>
  </si>
  <si>
    <t>000 1 16 01000 01 0000 140</t>
  </si>
  <si>
    <t>Административные штрафы, установленные Кодексом Российской Федерации об административных правонарушениях</t>
  </si>
  <si>
    <t>000 1 16 01330 00 0000 140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</si>
  <si>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</si>
  <si>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0001 16 02000 02 0000 140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</si>
  <si>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</si>
  <si>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</si>
  <si>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</si>
  <si>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000 1 16 10000 00 0000 140</t>
  </si>
  <si>
    <t>Платежи в целях возмещения причиненного ущерба (убытков)</t>
  </si>
  <si>
    <t>000 1 16 11000 01 0000 140</t>
  </si>
  <si>
    <t>Платежи, уплачиваемые в целях возмещения вреда</t>
  </si>
  <si>
    <t>000 1 17 01040 04 0000 180</t>
  </si>
  <si>
    <t>Невыясненные поступления, зачисляемые в бюджеты городских округов</t>
  </si>
  <si>
    <t>000 1 17 05040 04 0000 180</t>
  </si>
  <si>
    <t>Прочие неналоговые доходы бюджетов городских округов</t>
  </si>
  <si>
    <t>000 1 17 15020 04 0000 180</t>
  </si>
  <si>
    <t>Инициативные платежи, зачисляемые в бюджеты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</si>
</sst>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?"/>
    <numFmt numFmtId="166" formatCode="_-* #,##0\ _F_-;\-* #,##0\ _F_-;_-* &quot;-&quot;\ _F_-;_-@_-"/>
    <numFmt numFmtId="167" formatCode="_-* #,##0.00\ _F_-;\-* #,##0.00\ _F_-;_-* &quot;-&quot;??\ _F_-;_-@_-"/>
    <numFmt numFmtId="168" formatCode="#,##0.0"/>
  </numFmts>
  <fonts count="9">
    <font>
      <sz val="10"/>
      <name val="Arial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name val="Arial Cyr"/>
      <charset val="204"/>
    </font>
    <font>
      <sz val="8"/>
      <name val="Helvetica-Narrow"/>
    </font>
    <font>
      <sz val="8"/>
      <name val="Arial Cyr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7" fillId="0" borderId="0"/>
    <xf numFmtId="166" fontId="6" fillId="0" borderId="0" applyFont="0" applyFill="0" applyBorder="0" applyAlignment="0" applyProtection="0"/>
    <xf numFmtId="167" fontId="6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/>
    </xf>
    <xf numFmtId="0" fontId="2" fillId="0" borderId="0" xfId="0" applyFont="1" applyAlignment="1">
      <alignment horizontal="center" vertical="center"/>
    </xf>
    <xf numFmtId="164" fontId="1" fillId="0" borderId="0" xfId="0" applyNumberFormat="1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165" fontId="1" fillId="0" borderId="1" xfId="0" applyNumberFormat="1" applyFont="1" applyFill="1" applyBorder="1" applyAlignment="1" applyProtection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1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8" fillId="0" borderId="0" xfId="0" applyFont="1" applyFill="1" applyBorder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/>
    </xf>
    <xf numFmtId="168" fontId="3" fillId="0" borderId="1" xfId="0" applyNumberFormat="1" applyFont="1" applyFill="1" applyBorder="1" applyAlignment="1" applyProtection="1">
      <alignment horizontal="center" vertical="center" wrapText="1"/>
    </xf>
    <xf numFmtId="168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left" vertical="center" wrapText="1"/>
    </xf>
    <xf numFmtId="4" fontId="1" fillId="0" borderId="5" xfId="0" applyNumberFormat="1" applyFont="1" applyFill="1" applyBorder="1" applyAlignment="1" applyProtection="1">
      <alignment horizontal="center" vertical="center" wrapText="1"/>
    </xf>
    <xf numFmtId="4" fontId="1" fillId="0" borderId="0" xfId="0" applyNumberFormat="1" applyFont="1" applyFill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2"/>
    <cellStyle name="Тысячи [0]_Example " xfId="3"/>
    <cellStyle name="Тысячи_Example 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89"/>
  <sheetViews>
    <sheetView showGridLines="0" tabSelected="1" topLeftCell="A68" zoomScale="90" zoomScaleNormal="90" workbookViewId="0">
      <pane xSplit="2" topLeftCell="D1" activePane="topRight" state="frozen"/>
      <selection pane="topRight" activeCell="J77" sqref="J77"/>
    </sheetView>
  </sheetViews>
  <sheetFormatPr defaultColWidth="9.140625" defaultRowHeight="12.75" customHeight="1" outlineLevelRow="7"/>
  <cols>
    <col min="1" max="1" width="30" style="3" customWidth="1"/>
    <col min="2" max="2" width="81.42578125" style="19" customWidth="1"/>
    <col min="3" max="5" width="20" style="18" customWidth="1"/>
    <col min="6" max="8" width="21.42578125" style="18" customWidth="1"/>
    <col min="9" max="9" width="18.140625" style="18" customWidth="1"/>
    <col min="10" max="10" width="21.42578125" style="18" customWidth="1"/>
    <col min="11" max="11" width="16.42578125" style="18" customWidth="1"/>
    <col min="12" max="16384" width="9.140625" style="3"/>
  </cols>
  <sheetData>
    <row r="1" spans="1:11" ht="15.75">
      <c r="B1" s="2"/>
      <c r="C1" s="1"/>
      <c r="D1" s="1"/>
      <c r="E1" s="1"/>
      <c r="F1" s="1"/>
      <c r="G1" s="1"/>
      <c r="H1" s="1"/>
      <c r="I1" s="1"/>
      <c r="J1" s="1"/>
      <c r="K1" s="1"/>
    </row>
    <row r="2" spans="1:11" ht="50.25" customHeight="1">
      <c r="B2" s="31" t="s">
        <v>78</v>
      </c>
      <c r="C2" s="31"/>
      <c r="D2" s="31"/>
      <c r="E2" s="31"/>
      <c r="F2" s="31"/>
      <c r="G2" s="31"/>
      <c r="H2" s="31"/>
      <c r="I2" s="31"/>
      <c r="J2" s="31"/>
      <c r="K2" s="31"/>
    </row>
    <row r="3" spans="1:11" ht="18.75">
      <c r="B3" s="2"/>
      <c r="C3" s="4"/>
      <c r="D3" s="4"/>
      <c r="E3" s="4"/>
      <c r="F3" s="4"/>
      <c r="G3" s="20"/>
      <c r="H3" s="20"/>
      <c r="I3" s="20"/>
      <c r="J3" s="20"/>
      <c r="K3" s="20"/>
    </row>
    <row r="4" spans="1:11" ht="46.5" customHeight="1">
      <c r="A4" s="5" t="s">
        <v>79</v>
      </c>
      <c r="B4" s="5" t="s">
        <v>0</v>
      </c>
      <c r="C4" s="32" t="s">
        <v>73</v>
      </c>
      <c r="D4" s="32" t="s">
        <v>74</v>
      </c>
      <c r="E4" s="32" t="s">
        <v>70</v>
      </c>
      <c r="F4" s="32" t="s">
        <v>72</v>
      </c>
      <c r="G4" s="32" t="s">
        <v>75</v>
      </c>
      <c r="H4" s="29" t="s">
        <v>76</v>
      </c>
      <c r="I4" s="30"/>
      <c r="J4" s="29" t="s">
        <v>77</v>
      </c>
      <c r="K4" s="30"/>
    </row>
    <row r="5" spans="1:11" ht="26.25" customHeight="1">
      <c r="A5" s="34"/>
      <c r="B5" s="5"/>
      <c r="C5" s="33"/>
      <c r="D5" s="33"/>
      <c r="E5" s="33"/>
      <c r="F5" s="33"/>
      <c r="G5" s="33"/>
      <c r="H5" s="21" t="s">
        <v>69</v>
      </c>
      <c r="I5" s="21" t="s">
        <v>68</v>
      </c>
      <c r="J5" s="21" t="s">
        <v>69</v>
      </c>
      <c r="K5" s="21" t="s">
        <v>68</v>
      </c>
    </row>
    <row r="6" spans="1:11" ht="23.25" customHeight="1" collapsed="1">
      <c r="A6" s="35" t="s">
        <v>80</v>
      </c>
      <c r="B6" s="6" t="s">
        <v>1</v>
      </c>
      <c r="C6" s="7">
        <f>C8+C37</f>
        <v>6776921477.9900007</v>
      </c>
      <c r="D6" s="7">
        <f>D8+D37</f>
        <v>6164139583</v>
      </c>
      <c r="E6" s="7">
        <f>E8+E37</f>
        <v>6712256228</v>
      </c>
      <c r="F6" s="7">
        <f>F8+F37</f>
        <v>6916132221</v>
      </c>
      <c r="G6" s="7">
        <f>G8+G37</f>
        <v>7178337658</v>
      </c>
      <c r="H6" s="7">
        <f>E6-C6</f>
        <v>-64665249.990000725</v>
      </c>
      <c r="I6" s="24">
        <f>E6/C6*100</f>
        <v>99.045801988409934</v>
      </c>
      <c r="J6" s="7">
        <f>E6-D6</f>
        <v>548116645</v>
      </c>
      <c r="K6" s="24">
        <f>E6/D6*100</f>
        <v>108.89202195407196</v>
      </c>
    </row>
    <row r="7" spans="1:11" ht="15.75" hidden="1" outlineLevel="1">
      <c r="A7" s="35"/>
      <c r="B7" s="6" t="s">
        <v>2</v>
      </c>
      <c r="C7" s="7">
        <v>1409870497.97</v>
      </c>
      <c r="D7" s="7">
        <v>1409870497.97</v>
      </c>
      <c r="E7" s="7">
        <v>1409870497.97</v>
      </c>
      <c r="F7" s="7">
        <v>1409870497.97</v>
      </c>
      <c r="G7" s="7">
        <v>1409870497.97</v>
      </c>
      <c r="H7" s="7">
        <f t="shared" ref="H7:H80" si="0">E7-C7</f>
        <v>0</v>
      </c>
      <c r="I7" s="24">
        <f t="shared" ref="I7:I80" si="1">E7/C7*100</f>
        <v>100</v>
      </c>
      <c r="J7" s="7">
        <f t="shared" ref="J7:J80" si="2">E7-D7</f>
        <v>0</v>
      </c>
      <c r="K7" s="24">
        <f t="shared" ref="K7:K81" si="3">E7/D7*100</f>
        <v>100</v>
      </c>
    </row>
    <row r="8" spans="1:11" ht="15.75" outlineLevel="1">
      <c r="A8" s="35"/>
      <c r="B8" s="8" t="s">
        <v>3</v>
      </c>
      <c r="C8" s="7">
        <f>C9+C15+C20+C25+C33+C36</f>
        <v>5695158558.0400009</v>
      </c>
      <c r="D8" s="7">
        <f>D9+D15+D20+D25+D33+D36</f>
        <v>5642230747</v>
      </c>
      <c r="E8" s="7">
        <f>E9+E15+E20+E25+E33+E36</f>
        <v>6122960500</v>
      </c>
      <c r="F8" s="7">
        <f>F9+F15+F20+F25+F33+F36</f>
        <v>6343110300</v>
      </c>
      <c r="G8" s="7">
        <f>G9+G15+G20+G25+G33+G36</f>
        <v>6619101500</v>
      </c>
      <c r="H8" s="7">
        <f t="shared" si="0"/>
        <v>427801941.95999908</v>
      </c>
      <c r="I8" s="24">
        <f t="shared" si="1"/>
        <v>107.51167746429221</v>
      </c>
      <c r="J8" s="7">
        <f t="shared" si="2"/>
        <v>480729753</v>
      </c>
      <c r="K8" s="24">
        <f t="shared" si="3"/>
        <v>108.52020724702913</v>
      </c>
    </row>
    <row r="9" spans="1:11" ht="19.5" customHeight="1" outlineLevel="2" collapsed="1">
      <c r="A9" s="35" t="s">
        <v>81</v>
      </c>
      <c r="B9" s="9" t="s">
        <v>4</v>
      </c>
      <c r="C9" s="22">
        <v>4468463905.6499996</v>
      </c>
      <c r="D9" s="22">
        <v>4294750552</v>
      </c>
      <c r="E9" s="22">
        <v>4764445000</v>
      </c>
      <c r="F9" s="22">
        <v>4950687300</v>
      </c>
      <c r="G9" s="22">
        <v>5208845900</v>
      </c>
      <c r="H9" s="22">
        <f t="shared" si="0"/>
        <v>295981094.35000038</v>
      </c>
      <c r="I9" s="25">
        <f t="shared" si="1"/>
        <v>106.62377722187163</v>
      </c>
      <c r="J9" s="22">
        <f t="shared" si="2"/>
        <v>469694448</v>
      </c>
      <c r="K9" s="25">
        <f t="shared" si="3"/>
        <v>110.93647797032753</v>
      </c>
    </row>
    <row r="10" spans="1:11" ht="61.15" hidden="1" customHeight="1" outlineLevel="3">
      <c r="A10" s="34"/>
      <c r="B10" s="10" t="s">
        <v>5</v>
      </c>
      <c r="C10" s="22">
        <v>1716313767.3599999</v>
      </c>
      <c r="D10" s="22">
        <v>1716313767.3599999</v>
      </c>
      <c r="E10" s="22">
        <v>1716313767.3599999</v>
      </c>
      <c r="F10" s="22">
        <v>1716313767.3599999</v>
      </c>
      <c r="G10" s="22">
        <v>1716313767.3599999</v>
      </c>
      <c r="H10" s="22">
        <f t="shared" si="0"/>
        <v>0</v>
      </c>
      <c r="I10" s="25">
        <f t="shared" si="1"/>
        <v>100</v>
      </c>
      <c r="J10" s="22">
        <f t="shared" si="2"/>
        <v>0</v>
      </c>
      <c r="K10" s="25">
        <f t="shared" si="3"/>
        <v>100</v>
      </c>
    </row>
    <row r="11" spans="1:11" ht="94.5" hidden="1" outlineLevel="3">
      <c r="A11" s="34"/>
      <c r="B11" s="10" t="s">
        <v>6</v>
      </c>
      <c r="C11" s="22">
        <v>7763819.6100000003</v>
      </c>
      <c r="D11" s="22">
        <v>7763819.6100000003</v>
      </c>
      <c r="E11" s="22">
        <v>7763819.6100000003</v>
      </c>
      <c r="F11" s="22">
        <v>7763819.6100000003</v>
      </c>
      <c r="G11" s="22">
        <v>7763819.6100000003</v>
      </c>
      <c r="H11" s="22">
        <f t="shared" si="0"/>
        <v>0</v>
      </c>
      <c r="I11" s="25">
        <f t="shared" si="1"/>
        <v>100</v>
      </c>
      <c r="J11" s="22">
        <f t="shared" si="2"/>
        <v>0</v>
      </c>
      <c r="K11" s="25">
        <f t="shared" si="3"/>
        <v>100</v>
      </c>
    </row>
    <row r="12" spans="1:11" ht="31.5" hidden="1" outlineLevel="3">
      <c r="A12" s="34"/>
      <c r="B12" s="9" t="s">
        <v>7</v>
      </c>
      <c r="C12" s="22">
        <v>5362479.66</v>
      </c>
      <c r="D12" s="22">
        <v>5362479.66</v>
      </c>
      <c r="E12" s="22">
        <v>5362479.66</v>
      </c>
      <c r="F12" s="22">
        <v>5362479.66</v>
      </c>
      <c r="G12" s="22">
        <v>5362479.66</v>
      </c>
      <c r="H12" s="22">
        <f t="shared" si="0"/>
        <v>0</v>
      </c>
      <c r="I12" s="25">
        <f t="shared" si="1"/>
        <v>100</v>
      </c>
      <c r="J12" s="22">
        <f t="shared" si="2"/>
        <v>0</v>
      </c>
      <c r="K12" s="25">
        <f t="shared" si="3"/>
        <v>100</v>
      </c>
    </row>
    <row r="13" spans="1:11" ht="78.75" hidden="1" outlineLevel="3">
      <c r="A13" s="34"/>
      <c r="B13" s="10" t="s">
        <v>8</v>
      </c>
      <c r="C13" s="22">
        <v>15524058.98</v>
      </c>
      <c r="D13" s="22">
        <v>15524058.98</v>
      </c>
      <c r="E13" s="22">
        <v>15524058.98</v>
      </c>
      <c r="F13" s="22">
        <v>15524058.98</v>
      </c>
      <c r="G13" s="22">
        <v>15524058.98</v>
      </c>
      <c r="H13" s="22">
        <f t="shared" si="0"/>
        <v>0</v>
      </c>
      <c r="I13" s="25">
        <f t="shared" si="1"/>
        <v>100</v>
      </c>
      <c r="J13" s="22">
        <f t="shared" si="2"/>
        <v>0</v>
      </c>
      <c r="K13" s="25">
        <f t="shared" si="3"/>
        <v>100</v>
      </c>
    </row>
    <row r="14" spans="1:11" ht="15.75" hidden="1" customHeight="1" outlineLevel="1">
      <c r="A14" s="34"/>
      <c r="B14" s="11" t="s">
        <v>9</v>
      </c>
      <c r="C14" s="22">
        <v>8774519.4299999997</v>
      </c>
      <c r="D14" s="22">
        <v>8192400</v>
      </c>
      <c r="E14" s="22">
        <v>8192400</v>
      </c>
      <c r="F14" s="22">
        <v>8192400</v>
      </c>
      <c r="G14" s="22">
        <v>8192400</v>
      </c>
      <c r="H14" s="22">
        <f t="shared" si="0"/>
        <v>-582119.4299999997</v>
      </c>
      <c r="I14" s="25">
        <f t="shared" si="1"/>
        <v>93.365797014367089</v>
      </c>
      <c r="J14" s="22">
        <f t="shared" si="2"/>
        <v>0</v>
      </c>
      <c r="K14" s="25">
        <f t="shared" si="3"/>
        <v>100</v>
      </c>
    </row>
    <row r="15" spans="1:11" ht="31.5" outlineLevel="2" collapsed="1">
      <c r="A15" s="35" t="s">
        <v>82</v>
      </c>
      <c r="B15" s="9" t="s">
        <v>10</v>
      </c>
      <c r="C15" s="22">
        <v>14099026.890000001</v>
      </c>
      <c r="D15" s="22">
        <v>14431725</v>
      </c>
      <c r="E15" s="22">
        <v>15644700</v>
      </c>
      <c r="F15" s="22">
        <v>21463000</v>
      </c>
      <c r="G15" s="22">
        <v>22388000</v>
      </c>
      <c r="H15" s="22">
        <f t="shared" si="0"/>
        <v>1545673.1099999994</v>
      </c>
      <c r="I15" s="25">
        <f t="shared" si="1"/>
        <v>110.96297724700631</v>
      </c>
      <c r="J15" s="22">
        <f t="shared" si="2"/>
        <v>1212975</v>
      </c>
      <c r="K15" s="25">
        <f t="shared" si="3"/>
        <v>108.40492040972234</v>
      </c>
    </row>
    <row r="16" spans="1:11" ht="63" hidden="1" outlineLevel="3">
      <c r="A16" s="35"/>
      <c r="B16" s="9" t="s">
        <v>11</v>
      </c>
      <c r="C16" s="22"/>
      <c r="D16" s="22"/>
      <c r="E16" s="22"/>
      <c r="F16" s="22"/>
      <c r="G16" s="22"/>
      <c r="H16" s="22">
        <f t="shared" si="0"/>
        <v>0</v>
      </c>
      <c r="I16" s="25" t="e">
        <f t="shared" si="1"/>
        <v>#DIV/0!</v>
      </c>
      <c r="J16" s="22">
        <f t="shared" si="2"/>
        <v>0</v>
      </c>
      <c r="K16" s="25" t="e">
        <f t="shared" si="3"/>
        <v>#DIV/0!</v>
      </c>
    </row>
    <row r="17" spans="1:11" ht="78.75" hidden="1" outlineLevel="3">
      <c r="A17" s="35"/>
      <c r="B17" s="10" t="s">
        <v>12</v>
      </c>
      <c r="C17" s="22"/>
      <c r="D17" s="22"/>
      <c r="E17" s="22"/>
      <c r="F17" s="22"/>
      <c r="G17" s="22"/>
      <c r="H17" s="22">
        <f t="shared" si="0"/>
        <v>0</v>
      </c>
      <c r="I17" s="25" t="e">
        <f t="shared" si="1"/>
        <v>#DIV/0!</v>
      </c>
      <c r="J17" s="22">
        <f t="shared" si="2"/>
        <v>0</v>
      </c>
      <c r="K17" s="25" t="e">
        <f t="shared" si="3"/>
        <v>#DIV/0!</v>
      </c>
    </row>
    <row r="18" spans="1:11" ht="63" hidden="1" outlineLevel="3">
      <c r="A18" s="35"/>
      <c r="B18" s="9" t="s">
        <v>13</v>
      </c>
      <c r="C18" s="22"/>
      <c r="D18" s="22"/>
      <c r="E18" s="22"/>
      <c r="F18" s="22"/>
      <c r="G18" s="22"/>
      <c r="H18" s="22">
        <f t="shared" si="0"/>
        <v>0</v>
      </c>
      <c r="I18" s="25" t="e">
        <f t="shared" si="1"/>
        <v>#DIV/0!</v>
      </c>
      <c r="J18" s="22">
        <f t="shared" si="2"/>
        <v>0</v>
      </c>
      <c r="K18" s="25" t="e">
        <f t="shared" si="3"/>
        <v>#DIV/0!</v>
      </c>
    </row>
    <row r="19" spans="1:11" ht="63" hidden="1" outlineLevel="3">
      <c r="A19" s="35"/>
      <c r="B19" s="9" t="s">
        <v>14</v>
      </c>
      <c r="C19" s="22"/>
      <c r="D19" s="22"/>
      <c r="E19" s="22"/>
      <c r="F19" s="22"/>
      <c r="G19" s="22"/>
      <c r="H19" s="22">
        <f t="shared" si="0"/>
        <v>0</v>
      </c>
      <c r="I19" s="25" t="e">
        <f t="shared" si="1"/>
        <v>#DIV/0!</v>
      </c>
      <c r="J19" s="22">
        <f t="shared" si="2"/>
        <v>0</v>
      </c>
      <c r="K19" s="25" t="e">
        <f t="shared" si="3"/>
        <v>#DIV/0!</v>
      </c>
    </row>
    <row r="20" spans="1:11" ht="15.75" outlineLevel="1">
      <c r="A20" s="35" t="s">
        <v>83</v>
      </c>
      <c r="B20" s="11" t="s">
        <v>15</v>
      </c>
      <c r="C20" s="22">
        <f>C21+C23+C24+C22</f>
        <v>891646451.30999994</v>
      </c>
      <c r="D20" s="22">
        <f>D21+D23+D24+D22</f>
        <v>965677940</v>
      </c>
      <c r="E20" s="22">
        <f>E21+E23+E24</f>
        <v>967864900</v>
      </c>
      <c r="F20" s="22">
        <f>F21+F23+F24</f>
        <v>984346000</v>
      </c>
      <c r="G20" s="22">
        <f>G21+G23+G24</f>
        <v>998819200</v>
      </c>
      <c r="H20" s="22">
        <f t="shared" si="0"/>
        <v>76218448.690000057</v>
      </c>
      <c r="I20" s="25">
        <f t="shared" si="1"/>
        <v>108.54805720114969</v>
      </c>
      <c r="J20" s="22">
        <f t="shared" si="2"/>
        <v>2186960</v>
      </c>
      <c r="K20" s="25">
        <f t="shared" si="3"/>
        <v>100.22646887843374</v>
      </c>
    </row>
    <row r="21" spans="1:11" ht="21" customHeight="1" outlineLevel="2">
      <c r="A21" s="35" t="s">
        <v>84</v>
      </c>
      <c r="B21" s="9" t="s">
        <v>16</v>
      </c>
      <c r="C21" s="22">
        <v>868740359.79999995</v>
      </c>
      <c r="D21" s="22">
        <v>941021235</v>
      </c>
      <c r="E21" s="22">
        <v>936806600</v>
      </c>
      <c r="F21" s="22">
        <v>953000000</v>
      </c>
      <c r="G21" s="22">
        <v>967172700</v>
      </c>
      <c r="H21" s="22">
        <f t="shared" si="0"/>
        <v>68066240.200000048</v>
      </c>
      <c r="I21" s="25">
        <f t="shared" si="1"/>
        <v>107.83504984339281</v>
      </c>
      <c r="J21" s="22">
        <f t="shared" si="2"/>
        <v>-4214635</v>
      </c>
      <c r="K21" s="25">
        <f t="shared" si="3"/>
        <v>99.552121159093716</v>
      </c>
    </row>
    <row r="22" spans="1:11" ht="21" customHeight="1" outlineLevel="2">
      <c r="A22" s="35" t="s">
        <v>86</v>
      </c>
      <c r="B22" s="9" t="s">
        <v>60</v>
      </c>
      <c r="C22" s="22">
        <v>737845.16</v>
      </c>
      <c r="D22" s="22">
        <v>180000</v>
      </c>
      <c r="E22" s="22">
        <v>0</v>
      </c>
      <c r="F22" s="22">
        <v>0</v>
      </c>
      <c r="G22" s="22">
        <v>0</v>
      </c>
      <c r="H22" s="22">
        <f t="shared" si="0"/>
        <v>-737845.16</v>
      </c>
      <c r="I22" s="25">
        <f t="shared" si="1"/>
        <v>0</v>
      </c>
      <c r="J22" s="22">
        <f t="shared" si="2"/>
        <v>-180000</v>
      </c>
      <c r="K22" s="25">
        <f t="shared" si="3"/>
        <v>0</v>
      </c>
    </row>
    <row r="23" spans="1:11" s="13" customFormat="1" ht="15.75" outlineLevel="3">
      <c r="A23" s="35" t="s">
        <v>85</v>
      </c>
      <c r="B23" s="9" t="s">
        <v>17</v>
      </c>
      <c r="C23" s="22">
        <v>225725</v>
      </c>
      <c r="D23" s="22">
        <v>34705</v>
      </c>
      <c r="E23" s="22">
        <v>145000</v>
      </c>
      <c r="F23" s="22">
        <v>146000</v>
      </c>
      <c r="G23" s="22">
        <v>146500</v>
      </c>
      <c r="H23" s="22">
        <f t="shared" si="0"/>
        <v>-80725</v>
      </c>
      <c r="I23" s="25">
        <f t="shared" si="1"/>
        <v>64.237457082733414</v>
      </c>
      <c r="J23" s="22">
        <f t="shared" si="2"/>
        <v>110295</v>
      </c>
      <c r="K23" s="25">
        <f t="shared" si="3"/>
        <v>417.80723238726409</v>
      </c>
    </row>
    <row r="24" spans="1:11" s="13" customFormat="1" ht="31.5" outlineLevel="3">
      <c r="A24" s="35" t="s">
        <v>87</v>
      </c>
      <c r="B24" s="9" t="s">
        <v>18</v>
      </c>
      <c r="C24" s="22">
        <v>21942521.350000001</v>
      </c>
      <c r="D24" s="22">
        <v>24442000</v>
      </c>
      <c r="E24" s="22">
        <v>30913300</v>
      </c>
      <c r="F24" s="22">
        <v>31200000</v>
      </c>
      <c r="G24" s="22">
        <v>31500000</v>
      </c>
      <c r="H24" s="22">
        <f t="shared" si="0"/>
        <v>8970778.6499999985</v>
      </c>
      <c r="I24" s="25">
        <f t="shared" si="1"/>
        <v>140.88308042138468</v>
      </c>
      <c r="J24" s="22">
        <f t="shared" si="2"/>
        <v>6471300</v>
      </c>
      <c r="K24" s="25">
        <f t="shared" si="3"/>
        <v>126.47614761476147</v>
      </c>
    </row>
    <row r="25" spans="1:11" s="13" customFormat="1" ht="15.75" customHeight="1" outlineLevel="1">
      <c r="A25" s="35" t="s">
        <v>88</v>
      </c>
      <c r="B25" s="14" t="s">
        <v>19</v>
      </c>
      <c r="C25" s="22">
        <f>C26+C30+C27</f>
        <v>286323097.84999996</v>
      </c>
      <c r="D25" s="22">
        <f t="shared" ref="D25" si="4">D26+D30+D27</f>
        <v>302360530</v>
      </c>
      <c r="E25" s="22">
        <f t="shared" ref="E25:G25" si="5">E26+E30+E27</f>
        <v>310193900</v>
      </c>
      <c r="F25" s="22">
        <f t="shared" si="5"/>
        <v>321154000</v>
      </c>
      <c r="G25" s="22">
        <f t="shared" si="5"/>
        <v>322934000</v>
      </c>
      <c r="H25" s="22">
        <f t="shared" si="0"/>
        <v>23870802.150000036</v>
      </c>
      <c r="I25" s="25">
        <f t="shared" si="1"/>
        <v>108.33701588493764</v>
      </c>
      <c r="J25" s="22">
        <f t="shared" si="2"/>
        <v>7833370</v>
      </c>
      <c r="K25" s="25">
        <f t="shared" si="3"/>
        <v>102.59073828187826</v>
      </c>
    </row>
    <row r="26" spans="1:11" s="13" customFormat="1" ht="45.75" customHeight="1" outlineLevel="3">
      <c r="A26" s="35" t="s">
        <v>89</v>
      </c>
      <c r="B26" s="9" t="s">
        <v>20</v>
      </c>
      <c r="C26" s="22">
        <v>110535781.70999999</v>
      </c>
      <c r="D26" s="22">
        <v>103294000</v>
      </c>
      <c r="E26" s="22">
        <v>111000000</v>
      </c>
      <c r="F26" s="22">
        <v>111560000</v>
      </c>
      <c r="G26" s="22">
        <v>112100000</v>
      </c>
      <c r="H26" s="22">
        <f t="shared" si="0"/>
        <v>464218.29000000656</v>
      </c>
      <c r="I26" s="25">
        <f t="shared" si="1"/>
        <v>100.41997105626659</v>
      </c>
      <c r="J26" s="22">
        <f t="shared" si="2"/>
        <v>7706000</v>
      </c>
      <c r="K26" s="25">
        <f t="shared" si="3"/>
        <v>107.46025906635428</v>
      </c>
    </row>
    <row r="27" spans="1:11" s="13" customFormat="1" ht="21.75" customHeight="1" outlineLevel="3">
      <c r="A27" s="35" t="s">
        <v>90</v>
      </c>
      <c r="B27" s="9" t="s">
        <v>21</v>
      </c>
      <c r="C27" s="22">
        <f>C28+C29</f>
        <v>69762462.189999998</v>
      </c>
      <c r="D27" s="22">
        <f t="shared" ref="D27" si="6">D28+D29</f>
        <v>66116530</v>
      </c>
      <c r="E27" s="22">
        <f t="shared" ref="E27:G27" si="7">E28+E29</f>
        <v>70072300</v>
      </c>
      <c r="F27" s="22">
        <f t="shared" si="7"/>
        <v>75000000</v>
      </c>
      <c r="G27" s="22">
        <f t="shared" si="7"/>
        <v>76000000</v>
      </c>
      <c r="H27" s="22">
        <f t="shared" si="0"/>
        <v>309837.81000000238</v>
      </c>
      <c r="I27" s="25">
        <f t="shared" si="1"/>
        <v>100.44413256108442</v>
      </c>
      <c r="J27" s="22">
        <f t="shared" si="2"/>
        <v>3955770</v>
      </c>
      <c r="K27" s="25">
        <f t="shared" si="3"/>
        <v>105.98302723993531</v>
      </c>
    </row>
    <row r="28" spans="1:11" s="13" customFormat="1" ht="21.75" customHeight="1" outlineLevel="3">
      <c r="A28" s="35" t="s">
        <v>91</v>
      </c>
      <c r="B28" s="9" t="s">
        <v>22</v>
      </c>
      <c r="C28" s="22">
        <v>30067073.170000002</v>
      </c>
      <c r="D28" s="22">
        <v>27683530</v>
      </c>
      <c r="E28" s="22">
        <v>30375900</v>
      </c>
      <c r="F28" s="22">
        <v>35000000</v>
      </c>
      <c r="G28" s="22">
        <v>36000000</v>
      </c>
      <c r="H28" s="22">
        <f t="shared" si="0"/>
        <v>308826.82999999821</v>
      </c>
      <c r="I28" s="25">
        <f t="shared" si="1"/>
        <v>101.02712634599943</v>
      </c>
      <c r="J28" s="22">
        <f t="shared" si="2"/>
        <v>2692370</v>
      </c>
      <c r="K28" s="25">
        <f t="shared" si="3"/>
        <v>109.7255299450612</v>
      </c>
    </row>
    <row r="29" spans="1:11" s="13" customFormat="1" ht="21.75" customHeight="1" outlineLevel="3">
      <c r="A29" s="35" t="s">
        <v>92</v>
      </c>
      <c r="B29" s="9" t="s">
        <v>23</v>
      </c>
      <c r="C29" s="22">
        <v>39695389.020000003</v>
      </c>
      <c r="D29" s="22">
        <v>38433000</v>
      </c>
      <c r="E29" s="22">
        <v>39696400</v>
      </c>
      <c r="F29" s="22">
        <v>40000000</v>
      </c>
      <c r="G29" s="22">
        <v>40000000</v>
      </c>
      <c r="H29" s="22">
        <f t="shared" si="0"/>
        <v>1010.9799999967217</v>
      </c>
      <c r="I29" s="25">
        <f t="shared" si="1"/>
        <v>100.0025468449232</v>
      </c>
      <c r="J29" s="22">
        <f t="shared" si="2"/>
        <v>1263400</v>
      </c>
      <c r="K29" s="25">
        <f t="shared" si="3"/>
        <v>103.28727916113756</v>
      </c>
    </row>
    <row r="30" spans="1:11" s="13" customFormat="1" ht="15.75" customHeight="1" outlineLevel="2">
      <c r="A30" s="35" t="s">
        <v>93</v>
      </c>
      <c r="B30" s="9" t="s">
        <v>24</v>
      </c>
      <c r="C30" s="22">
        <f t="shared" ref="C30:D30" si="8">C31+C32</f>
        <v>106024853.94999999</v>
      </c>
      <c r="D30" s="22">
        <f t="shared" si="8"/>
        <v>132950000</v>
      </c>
      <c r="E30" s="22">
        <f t="shared" ref="E30:G30" si="9">E31+E32</f>
        <v>129121600</v>
      </c>
      <c r="F30" s="22">
        <f t="shared" si="9"/>
        <v>134594000</v>
      </c>
      <c r="G30" s="22">
        <f t="shared" si="9"/>
        <v>134834000</v>
      </c>
      <c r="H30" s="22">
        <f t="shared" si="0"/>
        <v>23096746.050000012</v>
      </c>
      <c r="I30" s="25">
        <f t="shared" si="1"/>
        <v>121.7842752802962</v>
      </c>
      <c r="J30" s="22">
        <f t="shared" si="2"/>
        <v>-3828400</v>
      </c>
      <c r="K30" s="25">
        <f t="shared" si="3"/>
        <v>97.120421210981561</v>
      </c>
    </row>
    <row r="31" spans="1:11" s="13" customFormat="1" ht="31.5" outlineLevel="4">
      <c r="A31" s="35" t="s">
        <v>94</v>
      </c>
      <c r="B31" s="9" t="s">
        <v>25</v>
      </c>
      <c r="C31" s="22">
        <v>83306423.269999996</v>
      </c>
      <c r="D31" s="22">
        <v>111200000</v>
      </c>
      <c r="E31" s="22">
        <v>106971600</v>
      </c>
      <c r="F31" s="22">
        <v>110444000</v>
      </c>
      <c r="G31" s="22">
        <v>110684000</v>
      </c>
      <c r="H31" s="22">
        <f t="shared" si="0"/>
        <v>23665176.730000004</v>
      </c>
      <c r="I31" s="25">
        <f t="shared" si="1"/>
        <v>128.40738541048637</v>
      </c>
      <c r="J31" s="22">
        <f t="shared" si="2"/>
        <v>-4228400</v>
      </c>
      <c r="K31" s="25">
        <f t="shared" si="3"/>
        <v>96.197482014388498</v>
      </c>
    </row>
    <row r="32" spans="1:11" s="13" customFormat="1" ht="31.5" outlineLevel="4">
      <c r="A32" s="35" t="s">
        <v>95</v>
      </c>
      <c r="B32" s="9" t="s">
        <v>26</v>
      </c>
      <c r="C32" s="22">
        <v>22718430.68</v>
      </c>
      <c r="D32" s="22">
        <v>21750000</v>
      </c>
      <c r="E32" s="22">
        <v>22150000</v>
      </c>
      <c r="F32" s="22">
        <v>24150000</v>
      </c>
      <c r="G32" s="22">
        <v>24150000</v>
      </c>
      <c r="H32" s="22">
        <f t="shared" si="0"/>
        <v>-568430.6799999997</v>
      </c>
      <c r="I32" s="25">
        <f t="shared" si="1"/>
        <v>97.497931578080284</v>
      </c>
      <c r="J32" s="22">
        <f t="shared" si="2"/>
        <v>400000</v>
      </c>
      <c r="K32" s="25">
        <f t="shared" si="3"/>
        <v>101.83908045977013</v>
      </c>
    </row>
    <row r="33" spans="1:11" s="13" customFormat="1" ht="15.75" customHeight="1" outlineLevel="1">
      <c r="A33" s="35" t="s">
        <v>96</v>
      </c>
      <c r="B33" s="15" t="s">
        <v>27</v>
      </c>
      <c r="C33" s="22">
        <f>C34+C35</f>
        <v>34626076.340000004</v>
      </c>
      <c r="D33" s="22">
        <f t="shared" ref="D33:G33" si="10">D34+D35</f>
        <v>65010000</v>
      </c>
      <c r="E33" s="22">
        <f t="shared" si="10"/>
        <v>64812000</v>
      </c>
      <c r="F33" s="22">
        <f t="shared" si="10"/>
        <v>65460000</v>
      </c>
      <c r="G33" s="22">
        <f t="shared" si="10"/>
        <v>66114400</v>
      </c>
      <c r="H33" s="22">
        <f t="shared" si="0"/>
        <v>30185923.659999996</v>
      </c>
      <c r="I33" s="25">
        <f t="shared" si="1"/>
        <v>187.1768529694173</v>
      </c>
      <c r="J33" s="22">
        <f t="shared" si="2"/>
        <v>-198000</v>
      </c>
      <c r="K33" s="25">
        <f t="shared" si="3"/>
        <v>99.695431472081225</v>
      </c>
    </row>
    <row r="34" spans="1:11" s="13" customFormat="1" ht="47.25" outlineLevel="3">
      <c r="A34" s="35" t="s">
        <v>97</v>
      </c>
      <c r="B34" s="9" t="s">
        <v>28</v>
      </c>
      <c r="C34" s="22">
        <v>34586076.340000004</v>
      </c>
      <c r="D34" s="22">
        <v>65000000</v>
      </c>
      <c r="E34" s="22">
        <v>64797000</v>
      </c>
      <c r="F34" s="22">
        <v>65445000</v>
      </c>
      <c r="G34" s="22">
        <v>66099400</v>
      </c>
      <c r="H34" s="22">
        <f t="shared" si="0"/>
        <v>30210923.659999996</v>
      </c>
      <c r="I34" s="25">
        <f t="shared" si="1"/>
        <v>187.34995945481103</v>
      </c>
      <c r="J34" s="22">
        <f t="shared" si="2"/>
        <v>-203000</v>
      </c>
      <c r="K34" s="25">
        <f t="shared" si="3"/>
        <v>99.687692307692316</v>
      </c>
    </row>
    <row r="35" spans="1:11" s="13" customFormat="1" ht="31.5" outlineLevel="3">
      <c r="A35" s="35" t="s">
        <v>98</v>
      </c>
      <c r="B35" s="9" t="s">
        <v>64</v>
      </c>
      <c r="C35" s="22">
        <v>40000</v>
      </c>
      <c r="D35" s="22">
        <v>10000</v>
      </c>
      <c r="E35" s="22">
        <v>15000</v>
      </c>
      <c r="F35" s="22">
        <v>15000</v>
      </c>
      <c r="G35" s="22">
        <v>15000</v>
      </c>
      <c r="H35" s="22">
        <f t="shared" si="0"/>
        <v>-25000</v>
      </c>
      <c r="I35" s="25">
        <f t="shared" si="1"/>
        <v>37.5</v>
      </c>
      <c r="J35" s="22">
        <f t="shared" si="2"/>
        <v>5000</v>
      </c>
      <c r="K35" s="25">
        <f t="shared" si="3"/>
        <v>150</v>
      </c>
    </row>
    <row r="36" spans="1:11" s="13" customFormat="1" ht="31.5" hidden="1" outlineLevel="3">
      <c r="A36" s="35"/>
      <c r="B36" s="9" t="s">
        <v>65</v>
      </c>
      <c r="C36" s="22"/>
      <c r="D36" s="22"/>
      <c r="E36" s="22"/>
      <c r="F36" s="22"/>
      <c r="G36" s="22"/>
      <c r="H36" s="22">
        <f t="shared" si="0"/>
        <v>0</v>
      </c>
      <c r="I36" s="25" t="e">
        <f t="shared" si="1"/>
        <v>#DIV/0!</v>
      </c>
      <c r="J36" s="22">
        <f t="shared" si="2"/>
        <v>0</v>
      </c>
      <c r="K36" s="25" t="e">
        <f t="shared" si="3"/>
        <v>#DIV/0!</v>
      </c>
    </row>
    <row r="37" spans="1:11" s="17" customFormat="1" ht="15.75" outlineLevel="7">
      <c r="A37" s="35"/>
      <c r="B37" s="16" t="s">
        <v>29</v>
      </c>
      <c r="C37" s="7">
        <f>C38+C49+C56+C59+C63+C70</f>
        <v>1081762919.95</v>
      </c>
      <c r="D37" s="7">
        <f>D38+D49+D56+D59+D63+D70</f>
        <v>521908836</v>
      </c>
      <c r="E37" s="7">
        <f>E38+E49+E56+E59+E63+E70</f>
        <v>589295728</v>
      </c>
      <c r="F37" s="7">
        <f>F38+F49+F56+F59+F63</f>
        <v>573021921</v>
      </c>
      <c r="G37" s="7">
        <f>G38+G49+G56+G59+G63</f>
        <v>559236158</v>
      </c>
      <c r="H37" s="7">
        <f t="shared" si="0"/>
        <v>-492467191.95000005</v>
      </c>
      <c r="I37" s="24">
        <f t="shared" si="1"/>
        <v>54.47549709202805</v>
      </c>
      <c r="J37" s="7">
        <f t="shared" si="2"/>
        <v>67386892</v>
      </c>
      <c r="K37" s="24">
        <f t="shared" si="3"/>
        <v>112.91162121654519</v>
      </c>
    </row>
    <row r="38" spans="1:11" s="13" customFormat="1" ht="31.5" outlineLevel="1">
      <c r="A38" s="35" t="s">
        <v>99</v>
      </c>
      <c r="B38" s="14" t="s">
        <v>30</v>
      </c>
      <c r="C38" s="22">
        <f>SUM(C39:C48)</f>
        <v>673873212.55999994</v>
      </c>
      <c r="D38" s="22">
        <f>SUM(D39:D48)</f>
        <v>387897711</v>
      </c>
      <c r="E38" s="22">
        <f t="shared" ref="E38:G38" si="11">SUM(E39:E48)</f>
        <v>497833728</v>
      </c>
      <c r="F38" s="22">
        <f t="shared" si="11"/>
        <v>492724021</v>
      </c>
      <c r="G38" s="22">
        <f t="shared" si="11"/>
        <v>492090258</v>
      </c>
      <c r="H38" s="22">
        <f t="shared" si="0"/>
        <v>-176039484.55999994</v>
      </c>
      <c r="I38" s="25">
        <f t="shared" si="1"/>
        <v>73.876467964761872</v>
      </c>
      <c r="J38" s="22">
        <f t="shared" si="2"/>
        <v>109936017</v>
      </c>
      <c r="K38" s="25">
        <f t="shared" si="3"/>
        <v>128.34149670968281</v>
      </c>
    </row>
    <row r="39" spans="1:11" s="13" customFormat="1" ht="50.25" customHeight="1" outlineLevel="3">
      <c r="A39" s="35" t="s">
        <v>100</v>
      </c>
      <c r="B39" s="9" t="s">
        <v>31</v>
      </c>
      <c r="C39" s="22">
        <v>2641870.87</v>
      </c>
      <c r="D39" s="22">
        <v>1096196</v>
      </c>
      <c r="E39" s="22">
        <v>1212900</v>
      </c>
      <c r="F39" s="22">
        <v>1237100</v>
      </c>
      <c r="G39" s="22">
        <v>1266600</v>
      </c>
      <c r="H39" s="22">
        <f t="shared" si="0"/>
        <v>-1428970.87</v>
      </c>
      <c r="I39" s="25">
        <f t="shared" si="1"/>
        <v>45.910646647161826</v>
      </c>
      <c r="J39" s="22">
        <f t="shared" si="2"/>
        <v>116704</v>
      </c>
      <c r="K39" s="25">
        <f t="shared" si="3"/>
        <v>110.64627128725155</v>
      </c>
    </row>
    <row r="40" spans="1:11" s="13" customFormat="1" ht="64.5" customHeight="1" outlineLevel="4">
      <c r="A40" s="35" t="s">
        <v>101</v>
      </c>
      <c r="B40" s="10" t="s">
        <v>32</v>
      </c>
      <c r="C40" s="22">
        <v>570623753.05999994</v>
      </c>
      <c r="D40" s="22">
        <v>240500000</v>
      </c>
      <c r="E40" s="22">
        <v>397497100</v>
      </c>
      <c r="F40" s="22">
        <v>397497100</v>
      </c>
      <c r="G40" s="22">
        <v>397497100</v>
      </c>
      <c r="H40" s="22">
        <f t="shared" si="0"/>
        <v>-173126653.05999994</v>
      </c>
      <c r="I40" s="25">
        <f t="shared" si="1"/>
        <v>69.660104029739529</v>
      </c>
      <c r="J40" s="22">
        <f t="shared" si="2"/>
        <v>156997100</v>
      </c>
      <c r="K40" s="25">
        <f t="shared" si="3"/>
        <v>165.27945945945945</v>
      </c>
    </row>
    <row r="41" spans="1:11" s="13" customFormat="1" ht="63" customHeight="1" outlineLevel="4">
      <c r="A41" s="35" t="s">
        <v>102</v>
      </c>
      <c r="B41" s="9" t="s">
        <v>33</v>
      </c>
      <c r="C41" s="22">
        <v>3922908.7</v>
      </c>
      <c r="D41" s="22">
        <v>3008200</v>
      </c>
      <c r="E41" s="22">
        <v>2977822</v>
      </c>
      <c r="F41" s="22">
        <v>2977822</v>
      </c>
      <c r="G41" s="22">
        <v>2977822</v>
      </c>
      <c r="H41" s="22">
        <f t="shared" si="0"/>
        <v>-945086.70000000019</v>
      </c>
      <c r="I41" s="25">
        <f t="shared" si="1"/>
        <v>75.908521653843223</v>
      </c>
      <c r="J41" s="22">
        <f t="shared" si="2"/>
        <v>-30378</v>
      </c>
      <c r="K41" s="25">
        <f t="shared" si="3"/>
        <v>98.990160228708206</v>
      </c>
    </row>
    <row r="42" spans="1:11" s="13" customFormat="1" ht="57.75" customHeight="1" outlineLevel="4">
      <c r="A42" s="35" t="s">
        <v>103</v>
      </c>
      <c r="B42" s="9" t="s">
        <v>59</v>
      </c>
      <c r="C42" s="22">
        <v>112498.11</v>
      </c>
      <c r="D42" s="22">
        <v>105955</v>
      </c>
      <c r="E42" s="22">
        <v>107616</v>
      </c>
      <c r="F42" s="22">
        <v>107616</v>
      </c>
      <c r="G42" s="22">
        <v>107616</v>
      </c>
      <c r="H42" s="22">
        <f t="shared" si="0"/>
        <v>-4882.1100000000006</v>
      </c>
      <c r="I42" s="25">
        <f t="shared" si="1"/>
        <v>95.66027375926582</v>
      </c>
      <c r="J42" s="22">
        <f t="shared" si="2"/>
        <v>1661</v>
      </c>
      <c r="K42" s="25">
        <f t="shared" si="3"/>
        <v>101.56764664244255</v>
      </c>
    </row>
    <row r="43" spans="1:11" s="13" customFormat="1" ht="31.5" outlineLevel="4">
      <c r="A43" s="35" t="s">
        <v>104</v>
      </c>
      <c r="B43" s="9" t="s">
        <v>34</v>
      </c>
      <c r="C43" s="22">
        <v>73869223.420000002</v>
      </c>
      <c r="D43" s="22">
        <v>129150000</v>
      </c>
      <c r="E43" s="22">
        <v>85857300</v>
      </c>
      <c r="F43" s="22">
        <v>80723500</v>
      </c>
      <c r="G43" s="22">
        <v>80060400</v>
      </c>
      <c r="H43" s="22">
        <f t="shared" si="0"/>
        <v>11988076.579999998</v>
      </c>
      <c r="I43" s="25">
        <f t="shared" si="1"/>
        <v>116.22878382224098</v>
      </c>
      <c r="J43" s="22">
        <f t="shared" si="2"/>
        <v>-43292700</v>
      </c>
      <c r="K43" s="25">
        <f t="shared" si="3"/>
        <v>66.4787456445993</v>
      </c>
    </row>
    <row r="44" spans="1:11" s="13" customFormat="1" ht="47.25" hidden="1" outlineLevel="4">
      <c r="A44" s="35"/>
      <c r="B44" s="9" t="s">
        <v>35</v>
      </c>
      <c r="C44" s="22"/>
      <c r="E44" s="22"/>
      <c r="F44" s="22"/>
      <c r="G44" s="22"/>
      <c r="H44" s="22">
        <f t="shared" si="0"/>
        <v>0</v>
      </c>
      <c r="I44" s="25" t="e">
        <f t="shared" si="1"/>
        <v>#DIV/0!</v>
      </c>
      <c r="J44" s="22">
        <f t="shared" si="2"/>
        <v>0</v>
      </c>
      <c r="K44" s="25">
        <f>E44/D46*100</f>
        <v>0</v>
      </c>
    </row>
    <row r="45" spans="1:11" s="13" customFormat="1" ht="31.5" outlineLevel="4">
      <c r="A45" s="35" t="s">
        <v>105</v>
      </c>
      <c r="B45" s="9" t="s">
        <v>71</v>
      </c>
      <c r="C45" s="22">
        <v>4226499.5999999996</v>
      </c>
      <c r="D45" s="22">
        <v>2610</v>
      </c>
      <c r="E45" s="22">
        <v>290</v>
      </c>
      <c r="F45" s="22">
        <v>183</v>
      </c>
      <c r="G45" s="22">
        <v>20</v>
      </c>
      <c r="H45" s="22">
        <f t="shared" si="0"/>
        <v>-4226209.5999999996</v>
      </c>
      <c r="I45" s="25">
        <f t="shared" si="1"/>
        <v>6.8614699502160138E-3</v>
      </c>
      <c r="J45" s="22">
        <f t="shared" si="2"/>
        <v>-2320</v>
      </c>
      <c r="K45" s="25">
        <f t="shared" si="3"/>
        <v>11.111111111111111</v>
      </c>
    </row>
    <row r="46" spans="1:11" s="13" customFormat="1" ht="47.25" outlineLevel="4">
      <c r="A46" s="35" t="s">
        <v>106</v>
      </c>
      <c r="B46" s="26" t="s">
        <v>35</v>
      </c>
      <c r="C46" s="27">
        <v>3369750</v>
      </c>
      <c r="D46" s="22">
        <v>1434750</v>
      </c>
      <c r="E46" s="22">
        <v>0</v>
      </c>
      <c r="F46" s="22">
        <v>0</v>
      </c>
      <c r="G46" s="22">
        <v>0</v>
      </c>
      <c r="H46" s="22">
        <f t="shared" si="0"/>
        <v>-3369750</v>
      </c>
      <c r="I46" s="25">
        <f t="shared" si="1"/>
        <v>0</v>
      </c>
      <c r="J46" s="22">
        <f t="shared" si="2"/>
        <v>-1434750</v>
      </c>
      <c r="K46" s="25">
        <f t="shared" si="3"/>
        <v>0</v>
      </c>
    </row>
    <row r="47" spans="1:11" s="13" customFormat="1" ht="63" outlineLevel="4">
      <c r="A47" s="35" t="s">
        <v>107</v>
      </c>
      <c r="B47" s="9" t="s">
        <v>36</v>
      </c>
      <c r="C47" s="22">
        <v>9595765.9000000004</v>
      </c>
      <c r="D47" s="22">
        <v>9000000</v>
      </c>
      <c r="E47" s="22">
        <v>6000000</v>
      </c>
      <c r="F47" s="22">
        <v>6000000</v>
      </c>
      <c r="G47" s="22">
        <v>6000000</v>
      </c>
      <c r="H47" s="22">
        <f t="shared" si="0"/>
        <v>-3595765.9000000004</v>
      </c>
      <c r="I47" s="25">
        <f t="shared" si="1"/>
        <v>62.527577918506736</v>
      </c>
      <c r="J47" s="22">
        <f t="shared" si="2"/>
        <v>-3000000</v>
      </c>
      <c r="K47" s="25">
        <f t="shared" si="3"/>
        <v>66.666666666666657</v>
      </c>
    </row>
    <row r="48" spans="1:11" s="13" customFormat="1" ht="82.5" customHeight="1" outlineLevel="4">
      <c r="A48" s="35" t="s">
        <v>108</v>
      </c>
      <c r="B48" s="9" t="s">
        <v>67</v>
      </c>
      <c r="C48" s="22">
        <v>5510942.9000000004</v>
      </c>
      <c r="D48" s="22">
        <v>3600000</v>
      </c>
      <c r="E48" s="22">
        <v>4180700</v>
      </c>
      <c r="F48" s="22">
        <v>4180700</v>
      </c>
      <c r="G48" s="22">
        <v>4180700</v>
      </c>
      <c r="H48" s="22">
        <f t="shared" si="0"/>
        <v>-1330242.9000000004</v>
      </c>
      <c r="I48" s="25">
        <f t="shared" si="1"/>
        <v>75.86179127350421</v>
      </c>
      <c r="J48" s="22">
        <f t="shared" si="2"/>
        <v>580700</v>
      </c>
      <c r="K48" s="25">
        <f t="shared" si="3"/>
        <v>116.13055555555556</v>
      </c>
    </row>
    <row r="49" spans="1:11" s="13" customFormat="1" ht="28.5" customHeight="1" outlineLevel="1">
      <c r="A49" s="35" t="s">
        <v>109</v>
      </c>
      <c r="B49" s="14" t="s">
        <v>37</v>
      </c>
      <c r="C49" s="22">
        <f t="shared" ref="C49:G49" si="12">C50</f>
        <v>6995297.7699999996</v>
      </c>
      <c r="D49" s="22">
        <f t="shared" si="12"/>
        <v>4000000</v>
      </c>
      <c r="E49" s="22">
        <f t="shared" si="12"/>
        <v>0</v>
      </c>
      <c r="F49" s="22">
        <f t="shared" si="12"/>
        <v>0</v>
      </c>
      <c r="G49" s="22">
        <f t="shared" si="12"/>
        <v>0</v>
      </c>
      <c r="H49" s="22">
        <f t="shared" si="0"/>
        <v>-6995297.7699999996</v>
      </c>
      <c r="I49" s="25">
        <f t="shared" si="1"/>
        <v>0</v>
      </c>
      <c r="J49" s="22">
        <f t="shared" si="2"/>
        <v>-4000000</v>
      </c>
      <c r="K49" s="25">
        <f t="shared" si="3"/>
        <v>0</v>
      </c>
    </row>
    <row r="50" spans="1:11" s="13" customFormat="1" ht="25.5" customHeight="1" outlineLevel="2" collapsed="1">
      <c r="A50" s="35" t="s">
        <v>110</v>
      </c>
      <c r="B50" s="9" t="s">
        <v>38</v>
      </c>
      <c r="C50" s="22">
        <v>6995297.7699999996</v>
      </c>
      <c r="D50" s="22">
        <v>4000000</v>
      </c>
      <c r="E50" s="22">
        <v>0</v>
      </c>
      <c r="F50" s="22">
        <v>0</v>
      </c>
      <c r="G50" s="22">
        <v>0</v>
      </c>
      <c r="H50" s="22">
        <f t="shared" si="0"/>
        <v>-6995297.7699999996</v>
      </c>
      <c r="I50" s="25">
        <f t="shared" si="1"/>
        <v>0</v>
      </c>
      <c r="J50" s="22">
        <f t="shared" si="2"/>
        <v>-4000000</v>
      </c>
      <c r="K50" s="25">
        <f t="shared" si="3"/>
        <v>0</v>
      </c>
    </row>
    <row r="51" spans="1:11" s="13" customFormat="1" ht="27.75" hidden="1" customHeight="1" outlineLevel="3">
      <c r="A51" s="35"/>
      <c r="B51" s="9" t="s">
        <v>39</v>
      </c>
      <c r="C51" s="22">
        <v>97077.37</v>
      </c>
      <c r="D51" s="22">
        <v>97077.37</v>
      </c>
      <c r="E51" s="22">
        <v>97077.37</v>
      </c>
      <c r="F51" s="22">
        <v>97077.37</v>
      </c>
      <c r="G51" s="22">
        <v>97077.37</v>
      </c>
      <c r="H51" s="22">
        <f t="shared" si="0"/>
        <v>0</v>
      </c>
      <c r="I51" s="25">
        <f t="shared" si="1"/>
        <v>100</v>
      </c>
      <c r="J51" s="22">
        <f t="shared" si="2"/>
        <v>0</v>
      </c>
      <c r="K51" s="25">
        <f t="shared" si="3"/>
        <v>100</v>
      </c>
    </row>
    <row r="52" spans="1:11" s="13" customFormat="1" ht="27.75" hidden="1" customHeight="1" outlineLevel="3">
      <c r="A52" s="35"/>
      <c r="B52" s="9" t="s">
        <v>40</v>
      </c>
      <c r="C52" s="22"/>
      <c r="D52" s="22"/>
      <c r="E52" s="22"/>
      <c r="F52" s="22"/>
      <c r="G52" s="22"/>
      <c r="H52" s="22">
        <f t="shared" si="0"/>
        <v>0</v>
      </c>
      <c r="I52" s="25" t="e">
        <f t="shared" si="1"/>
        <v>#DIV/0!</v>
      </c>
      <c r="J52" s="22">
        <f t="shared" si="2"/>
        <v>0</v>
      </c>
      <c r="K52" s="25" t="e">
        <f t="shared" si="3"/>
        <v>#DIV/0!</v>
      </c>
    </row>
    <row r="53" spans="1:11" s="13" customFormat="1" ht="18.75" hidden="1" customHeight="1" outlineLevel="3">
      <c r="A53" s="35"/>
      <c r="B53" s="9" t="s">
        <v>41</v>
      </c>
      <c r="C53" s="22">
        <v>4783367.96</v>
      </c>
      <c r="D53" s="22">
        <v>4783367.96</v>
      </c>
      <c r="E53" s="22">
        <v>4783367.96</v>
      </c>
      <c r="F53" s="22">
        <v>4783367.96</v>
      </c>
      <c r="G53" s="22">
        <v>4783367.96</v>
      </c>
      <c r="H53" s="22">
        <f t="shared" si="0"/>
        <v>0</v>
      </c>
      <c r="I53" s="25">
        <f t="shared" si="1"/>
        <v>100</v>
      </c>
      <c r="J53" s="22">
        <f t="shared" si="2"/>
        <v>0</v>
      </c>
      <c r="K53" s="25">
        <f t="shared" si="3"/>
        <v>100</v>
      </c>
    </row>
    <row r="54" spans="1:11" s="13" customFormat="1" ht="27.75" hidden="1" customHeight="1" outlineLevel="3">
      <c r="A54" s="35"/>
      <c r="B54" s="9" t="s">
        <v>42</v>
      </c>
      <c r="C54" s="22">
        <v>2243494.91</v>
      </c>
      <c r="D54" s="22">
        <v>2243494.91</v>
      </c>
      <c r="E54" s="22">
        <v>2243494.91</v>
      </c>
      <c r="F54" s="22">
        <v>2243494.91</v>
      </c>
      <c r="G54" s="22">
        <v>2243494.91</v>
      </c>
      <c r="H54" s="22">
        <f t="shared" si="0"/>
        <v>0</v>
      </c>
      <c r="I54" s="25">
        <f t="shared" si="1"/>
        <v>100</v>
      </c>
      <c r="J54" s="22">
        <f t="shared" si="2"/>
        <v>0</v>
      </c>
      <c r="K54" s="25">
        <f t="shared" si="3"/>
        <v>100</v>
      </c>
    </row>
    <row r="55" spans="1:11" s="13" customFormat="1" ht="22.5" hidden="1" customHeight="1" outlineLevel="3">
      <c r="A55" s="35"/>
      <c r="B55" s="9" t="s">
        <v>43</v>
      </c>
      <c r="C55" s="22">
        <v>7623.16</v>
      </c>
      <c r="D55" s="22">
        <v>7623.16</v>
      </c>
      <c r="E55" s="22">
        <v>7623.16</v>
      </c>
      <c r="F55" s="22">
        <v>7623.16</v>
      </c>
      <c r="G55" s="22">
        <v>7623.16</v>
      </c>
      <c r="H55" s="22">
        <f t="shared" si="0"/>
        <v>0</v>
      </c>
      <c r="I55" s="25">
        <f t="shared" si="1"/>
        <v>100</v>
      </c>
      <c r="J55" s="22">
        <f t="shared" si="2"/>
        <v>0</v>
      </c>
      <c r="K55" s="25">
        <f t="shared" si="3"/>
        <v>100</v>
      </c>
    </row>
    <row r="56" spans="1:11" s="13" customFormat="1" ht="32.25" customHeight="1" outlineLevel="1">
      <c r="A56" s="35" t="s">
        <v>111</v>
      </c>
      <c r="B56" s="14" t="s">
        <v>44</v>
      </c>
      <c r="C56" s="22">
        <f>C57+C58</f>
        <v>240696278.06999999</v>
      </c>
      <c r="D56" s="22">
        <f>D57+D58</f>
        <v>9284319</v>
      </c>
      <c r="E56" s="22">
        <f t="shared" ref="E56:G56" si="13">E57+E58</f>
        <v>7753300</v>
      </c>
      <c r="F56" s="22">
        <f t="shared" si="13"/>
        <v>7753300</v>
      </c>
      <c r="G56" s="22">
        <f t="shared" si="13"/>
        <v>7753300</v>
      </c>
      <c r="H56" s="22">
        <f t="shared" si="0"/>
        <v>-232942978.06999999</v>
      </c>
      <c r="I56" s="25">
        <f t="shared" si="1"/>
        <v>3.2211964647601086</v>
      </c>
      <c r="J56" s="22">
        <f t="shared" si="2"/>
        <v>-1531019</v>
      </c>
      <c r="K56" s="25">
        <f t="shared" si="3"/>
        <v>83.509625207837004</v>
      </c>
    </row>
    <row r="57" spans="1:11" s="13" customFormat="1" ht="31.5" outlineLevel="4">
      <c r="A57" s="35" t="s">
        <v>112</v>
      </c>
      <c r="B57" s="9" t="s">
        <v>45</v>
      </c>
      <c r="C57" s="22">
        <v>12019162.59</v>
      </c>
      <c r="D57" s="22">
        <v>5416200</v>
      </c>
      <c r="E57" s="22">
        <v>5479100</v>
      </c>
      <c r="F57" s="22">
        <v>5479100</v>
      </c>
      <c r="G57" s="22">
        <v>5479100</v>
      </c>
      <c r="H57" s="22">
        <f t="shared" si="0"/>
        <v>-6540062.5899999999</v>
      </c>
      <c r="I57" s="25">
        <f t="shared" si="1"/>
        <v>45.586370589234207</v>
      </c>
      <c r="J57" s="22">
        <f t="shared" si="2"/>
        <v>62900</v>
      </c>
      <c r="K57" s="25">
        <f t="shared" si="3"/>
        <v>101.16133082234778</v>
      </c>
    </row>
    <row r="58" spans="1:11" s="13" customFormat="1" ht="15.75" outlineLevel="4">
      <c r="A58" s="35" t="s">
        <v>113</v>
      </c>
      <c r="B58" s="9" t="s">
        <v>46</v>
      </c>
      <c r="C58" s="22">
        <v>228677115.47999999</v>
      </c>
      <c r="D58" s="22">
        <v>3868119</v>
      </c>
      <c r="E58" s="22">
        <v>2274200</v>
      </c>
      <c r="F58" s="22">
        <v>2274200</v>
      </c>
      <c r="G58" s="22">
        <v>2274200</v>
      </c>
      <c r="H58" s="22">
        <f t="shared" si="0"/>
        <v>-226402915.47999999</v>
      </c>
      <c r="I58" s="25">
        <f t="shared" si="1"/>
        <v>0.9945026616355499</v>
      </c>
      <c r="J58" s="22">
        <f t="shared" si="2"/>
        <v>-1593919</v>
      </c>
      <c r="K58" s="25">
        <f t="shared" si="3"/>
        <v>58.793434224748523</v>
      </c>
    </row>
    <row r="59" spans="1:11" s="13" customFormat="1" ht="15.75" outlineLevel="1">
      <c r="A59" s="35" t="s">
        <v>114</v>
      </c>
      <c r="B59" s="14" t="s">
        <v>47</v>
      </c>
      <c r="C59" s="22">
        <f>SUM(C60:C62)</f>
        <v>121467910.59</v>
      </c>
      <c r="D59" s="22">
        <f>SUM(D60:D62)</f>
        <v>87634607</v>
      </c>
      <c r="E59" s="22">
        <f>SUM(E60:E62)</f>
        <v>64536800</v>
      </c>
      <c r="F59" s="22">
        <f>SUM(F60:F62)</f>
        <v>54172700</v>
      </c>
      <c r="G59" s="22">
        <f>SUM(G60:G62)</f>
        <v>41018700</v>
      </c>
      <c r="H59" s="22">
        <f t="shared" si="0"/>
        <v>-56931110.590000004</v>
      </c>
      <c r="I59" s="25">
        <f t="shared" si="1"/>
        <v>53.130740198401895</v>
      </c>
      <c r="J59" s="22">
        <f t="shared" si="2"/>
        <v>-23097807</v>
      </c>
      <c r="K59" s="25">
        <f t="shared" si="3"/>
        <v>73.643052909451626</v>
      </c>
    </row>
    <row r="60" spans="1:11" s="13" customFormat="1" ht="15.75" outlineLevel="3">
      <c r="A60" s="35" t="s">
        <v>115</v>
      </c>
      <c r="B60" s="9" t="s">
        <v>48</v>
      </c>
      <c r="C60" s="22">
        <v>81742798.969999999</v>
      </c>
      <c r="D60" s="22">
        <v>75285500</v>
      </c>
      <c r="E60" s="22">
        <v>56462700</v>
      </c>
      <c r="F60" s="22">
        <v>46113900</v>
      </c>
      <c r="G60" s="22">
        <v>33138600</v>
      </c>
      <c r="H60" s="22">
        <f t="shared" si="0"/>
        <v>-25280098.969999999</v>
      </c>
      <c r="I60" s="25">
        <f t="shared" si="1"/>
        <v>69.073607353134662</v>
      </c>
      <c r="J60" s="22">
        <f t="shared" si="2"/>
        <v>-18822800</v>
      </c>
      <c r="K60" s="25">
        <f t="shared" si="3"/>
        <v>74.998107205238725</v>
      </c>
    </row>
    <row r="61" spans="1:11" s="13" customFormat="1" ht="63" outlineLevel="4">
      <c r="A61" s="35" t="s">
        <v>116</v>
      </c>
      <c r="B61" s="10" t="s">
        <v>66</v>
      </c>
      <c r="C61" s="22">
        <v>14717781.91</v>
      </c>
      <c r="D61" s="22">
        <v>3176053</v>
      </c>
      <c r="E61" s="22">
        <v>574100</v>
      </c>
      <c r="F61" s="22">
        <v>558800</v>
      </c>
      <c r="G61" s="22">
        <v>380100</v>
      </c>
      <c r="H61" s="22">
        <f t="shared" si="0"/>
        <v>-14143681.91</v>
      </c>
      <c r="I61" s="25">
        <f t="shared" si="1"/>
        <v>3.9007236519106705</v>
      </c>
      <c r="J61" s="22">
        <f t="shared" si="2"/>
        <v>-2601953</v>
      </c>
      <c r="K61" s="25">
        <f t="shared" si="3"/>
        <v>18.075894829210974</v>
      </c>
    </row>
    <row r="62" spans="1:11" s="13" customFormat="1" ht="47.25" outlineLevel="4">
      <c r="A62" s="35" t="s">
        <v>117</v>
      </c>
      <c r="B62" s="9" t="s">
        <v>49</v>
      </c>
      <c r="C62" s="22">
        <v>25007329.710000001</v>
      </c>
      <c r="D62" s="22">
        <v>9173054</v>
      </c>
      <c r="E62" s="22">
        <v>7500000</v>
      </c>
      <c r="F62" s="22">
        <v>7500000</v>
      </c>
      <c r="G62" s="22">
        <v>7500000</v>
      </c>
      <c r="H62" s="22">
        <f t="shared" si="0"/>
        <v>-17507329.710000001</v>
      </c>
      <c r="I62" s="25">
        <f t="shared" si="1"/>
        <v>29.991206926027285</v>
      </c>
      <c r="J62" s="22">
        <f t="shared" si="2"/>
        <v>-1673054</v>
      </c>
      <c r="K62" s="25">
        <f t="shared" si="3"/>
        <v>81.761210606631124</v>
      </c>
    </row>
    <row r="63" spans="1:11" s="13" customFormat="1" ht="15.75" customHeight="1" outlineLevel="1">
      <c r="A63" s="35" t="s">
        <v>118</v>
      </c>
      <c r="B63" s="14" t="s">
        <v>50</v>
      </c>
      <c r="C63" s="22">
        <v>38385290.020000003</v>
      </c>
      <c r="D63" s="22">
        <v>32492999</v>
      </c>
      <c r="E63" s="22">
        <v>18373400</v>
      </c>
      <c r="F63" s="22">
        <v>18371900</v>
      </c>
      <c r="G63" s="22">
        <v>18373900</v>
      </c>
      <c r="H63" s="22">
        <f t="shared" si="0"/>
        <v>-20011890.020000003</v>
      </c>
      <c r="I63" s="25">
        <f t="shared" si="1"/>
        <v>47.865731873920588</v>
      </c>
      <c r="J63" s="22">
        <f t="shared" si="2"/>
        <v>-14119599</v>
      </c>
      <c r="K63" s="25">
        <f t="shared" si="3"/>
        <v>56.54571927940539</v>
      </c>
    </row>
    <row r="64" spans="1:11" s="13" customFormat="1" ht="31.5" outlineLevel="1">
      <c r="A64" s="35" t="s">
        <v>131</v>
      </c>
      <c r="B64" s="14" t="s">
        <v>132</v>
      </c>
      <c r="C64" s="22">
        <v>8665181.9900000002</v>
      </c>
      <c r="D64" s="22">
        <v>8675965</v>
      </c>
      <c r="E64" s="22">
        <v>7950800</v>
      </c>
      <c r="F64" s="22">
        <v>7949300</v>
      </c>
      <c r="G64" s="22">
        <v>7951300</v>
      </c>
      <c r="H64" s="22">
        <f t="shared" si="0"/>
        <v>-714381.99000000022</v>
      </c>
      <c r="I64" s="25">
        <f t="shared" si="1"/>
        <v>91.755718566275604</v>
      </c>
      <c r="J64" s="22">
        <f t="shared" si="2"/>
        <v>-725165</v>
      </c>
      <c r="K64" s="25">
        <f t="shared" si="3"/>
        <v>91.641679052416649</v>
      </c>
    </row>
    <row r="65" spans="1:11" s="13" customFormat="1" ht="94.5" outlineLevel="1">
      <c r="A65" s="35" t="s">
        <v>133</v>
      </c>
      <c r="B65" s="14" t="s">
        <v>134</v>
      </c>
      <c r="C65" s="22">
        <v>34000</v>
      </c>
      <c r="D65" s="22">
        <v>184400</v>
      </c>
      <c r="E65" s="22">
        <v>195750</v>
      </c>
      <c r="F65" s="22">
        <v>195750</v>
      </c>
      <c r="G65" s="22">
        <v>195750</v>
      </c>
      <c r="H65" s="22">
        <f t="shared" si="0"/>
        <v>161750</v>
      </c>
      <c r="I65" s="25">
        <f t="shared" si="1"/>
        <v>575.73529411764707</v>
      </c>
      <c r="J65" s="22">
        <f t="shared" si="2"/>
        <v>11350</v>
      </c>
      <c r="K65" s="25">
        <f t="shared" si="3"/>
        <v>106.15509761388286</v>
      </c>
    </row>
    <row r="66" spans="1:11" s="13" customFormat="1" ht="31.5" outlineLevel="1">
      <c r="A66" s="35" t="s">
        <v>135</v>
      </c>
      <c r="B66" s="14" t="s">
        <v>136</v>
      </c>
      <c r="C66" s="22">
        <v>349088.56</v>
      </c>
      <c r="D66" s="22">
        <v>347700</v>
      </c>
      <c r="E66" s="22">
        <v>357750</v>
      </c>
      <c r="F66" s="22">
        <v>357750</v>
      </c>
      <c r="G66" s="22">
        <v>357750</v>
      </c>
      <c r="H66" s="22">
        <f t="shared" si="0"/>
        <v>8661.4400000000023</v>
      </c>
      <c r="I66" s="25">
        <f t="shared" si="1"/>
        <v>102.48115836279482</v>
      </c>
      <c r="J66" s="22">
        <f t="shared" si="2"/>
        <v>10050</v>
      </c>
      <c r="K66" s="25">
        <f t="shared" si="3"/>
        <v>102.89042277825713</v>
      </c>
    </row>
    <row r="67" spans="1:11" s="13" customFormat="1" ht="94.5" outlineLevel="1">
      <c r="A67" s="35" t="s">
        <v>137</v>
      </c>
      <c r="B67" s="14" t="s">
        <v>138</v>
      </c>
      <c r="C67" s="22">
        <v>24587898.280000001</v>
      </c>
      <c r="D67" s="22">
        <v>16254295</v>
      </c>
      <c r="E67" s="22">
        <v>6828400</v>
      </c>
      <c r="F67" s="22">
        <v>6828400</v>
      </c>
      <c r="G67" s="22">
        <v>6828400</v>
      </c>
      <c r="H67" s="22">
        <f t="shared" si="0"/>
        <v>-17759498.280000001</v>
      </c>
      <c r="I67" s="25">
        <f t="shared" si="1"/>
        <v>27.771385428067578</v>
      </c>
      <c r="J67" s="22">
        <f t="shared" si="2"/>
        <v>-9425895</v>
      </c>
      <c r="K67" s="25">
        <f t="shared" si="3"/>
        <v>42.009819558461317</v>
      </c>
    </row>
    <row r="68" spans="1:11" s="13" customFormat="1" ht="15.75" outlineLevel="1">
      <c r="A68" s="35" t="s">
        <v>139</v>
      </c>
      <c r="B68" s="14" t="s">
        <v>140</v>
      </c>
      <c r="C68" s="22">
        <v>115080.96000000001</v>
      </c>
      <c r="D68" s="22">
        <v>530639</v>
      </c>
      <c r="E68" s="22">
        <v>40700</v>
      </c>
      <c r="F68" s="22">
        <v>40700</v>
      </c>
      <c r="G68" s="22">
        <v>40700</v>
      </c>
      <c r="H68" s="22">
        <f t="shared" si="0"/>
        <v>-74380.960000000006</v>
      </c>
      <c r="I68" s="25">
        <f t="shared" si="1"/>
        <v>35.366406397722088</v>
      </c>
      <c r="J68" s="22">
        <f t="shared" si="2"/>
        <v>-489939</v>
      </c>
      <c r="K68" s="25">
        <f t="shared" si="3"/>
        <v>7.6699978704919918</v>
      </c>
    </row>
    <row r="69" spans="1:11" s="13" customFormat="1" ht="15.75" outlineLevel="1">
      <c r="A69" s="35" t="s">
        <v>141</v>
      </c>
      <c r="B69" s="14" t="s">
        <v>142</v>
      </c>
      <c r="C69" s="22">
        <v>4634040.2300000004</v>
      </c>
      <c r="D69" s="22">
        <v>6500000</v>
      </c>
      <c r="E69" s="22">
        <v>3000000</v>
      </c>
      <c r="F69" s="22">
        <v>3000000</v>
      </c>
      <c r="G69" s="22">
        <v>3000000</v>
      </c>
      <c r="H69" s="22">
        <f t="shared" si="0"/>
        <v>-1634040.2300000004</v>
      </c>
      <c r="I69" s="25">
        <f t="shared" si="1"/>
        <v>64.738324466380377</v>
      </c>
      <c r="J69" s="22">
        <f t="shared" si="2"/>
        <v>-3500000</v>
      </c>
      <c r="K69" s="25">
        <f t="shared" si="3"/>
        <v>46.153846153846153</v>
      </c>
    </row>
    <row r="70" spans="1:11" s="13" customFormat="1" ht="15.75" outlineLevel="3">
      <c r="A70" s="35" t="s">
        <v>119</v>
      </c>
      <c r="B70" s="9" t="s">
        <v>61</v>
      </c>
      <c r="C70" s="22">
        <v>344930.94</v>
      </c>
      <c r="D70" s="22">
        <v>599200</v>
      </c>
      <c r="E70" s="22">
        <v>798500</v>
      </c>
      <c r="F70" s="22">
        <v>0</v>
      </c>
      <c r="G70" s="22">
        <v>0</v>
      </c>
      <c r="H70" s="22">
        <f t="shared" si="0"/>
        <v>453569.06</v>
      </c>
      <c r="I70" s="25">
        <f t="shared" si="1"/>
        <v>231.49561474537484</v>
      </c>
      <c r="J70" s="22">
        <f t="shared" si="2"/>
        <v>199300</v>
      </c>
      <c r="K70" s="25">
        <f t="shared" si="3"/>
        <v>133.26101468624833</v>
      </c>
    </row>
    <row r="71" spans="1:11" s="13" customFormat="1" ht="15.75" outlineLevel="3">
      <c r="A71" s="35" t="s">
        <v>143</v>
      </c>
      <c r="B71" s="9" t="s">
        <v>144</v>
      </c>
      <c r="C71" s="22">
        <v>124083.94</v>
      </c>
      <c r="D71" s="22">
        <v>0</v>
      </c>
      <c r="E71" s="22">
        <v>0</v>
      </c>
      <c r="F71" s="22">
        <v>0</v>
      </c>
      <c r="G71" s="22">
        <v>0</v>
      </c>
      <c r="H71" s="22">
        <f t="shared" si="0"/>
        <v>-124083.94</v>
      </c>
      <c r="I71" s="25">
        <f t="shared" si="1"/>
        <v>0</v>
      </c>
      <c r="J71" s="22">
        <f t="shared" si="2"/>
        <v>0</v>
      </c>
      <c r="K71" s="25"/>
    </row>
    <row r="72" spans="1:11" s="13" customFormat="1" ht="15.75" outlineLevel="3">
      <c r="A72" s="35" t="s">
        <v>145</v>
      </c>
      <c r="B72" s="9" t="s">
        <v>146</v>
      </c>
      <c r="C72" s="22">
        <v>63847</v>
      </c>
      <c r="D72" s="22">
        <v>11200</v>
      </c>
      <c r="E72" s="22">
        <v>0</v>
      </c>
      <c r="F72" s="22">
        <v>0</v>
      </c>
      <c r="G72" s="22">
        <v>0</v>
      </c>
      <c r="H72" s="22">
        <f t="shared" si="0"/>
        <v>-63847</v>
      </c>
      <c r="I72" s="25">
        <f t="shared" si="1"/>
        <v>0</v>
      </c>
      <c r="J72" s="22">
        <f t="shared" si="2"/>
        <v>-11200</v>
      </c>
      <c r="K72" s="25">
        <f t="shared" si="3"/>
        <v>0</v>
      </c>
    </row>
    <row r="73" spans="1:11" s="13" customFormat="1" ht="15.75" outlineLevel="3">
      <c r="A73" s="35" t="s">
        <v>147</v>
      </c>
      <c r="B73" s="9" t="s">
        <v>148</v>
      </c>
      <c r="C73" s="22">
        <v>157000</v>
      </c>
      <c r="D73" s="22">
        <v>588000</v>
      </c>
      <c r="E73" s="22">
        <v>798500</v>
      </c>
      <c r="F73" s="22">
        <v>0</v>
      </c>
      <c r="G73" s="22">
        <v>0</v>
      </c>
      <c r="H73" s="22">
        <f t="shared" si="0"/>
        <v>641500</v>
      </c>
      <c r="I73" s="25">
        <f t="shared" si="1"/>
        <v>508.59872611464965</v>
      </c>
      <c r="J73" s="22">
        <f t="shared" si="2"/>
        <v>210500</v>
      </c>
      <c r="K73" s="25">
        <f t="shared" si="3"/>
        <v>135.79931972789117</v>
      </c>
    </row>
    <row r="74" spans="1:11" ht="15.75">
      <c r="A74" s="35" t="s">
        <v>120</v>
      </c>
      <c r="B74" s="12" t="s">
        <v>51</v>
      </c>
      <c r="C74" s="7">
        <f>C75+C80+C81+C82+C83</f>
        <v>6711791555.54</v>
      </c>
      <c r="D74" s="7">
        <f>D75+D80+D82+D83+D81</f>
        <v>8790488769.1100006</v>
      </c>
      <c r="E74" s="7">
        <f>E75+E80</f>
        <v>7347022700</v>
      </c>
      <c r="F74" s="7">
        <f t="shared" ref="F74:G74" si="14">F75+F80</f>
        <v>7057411200</v>
      </c>
      <c r="G74" s="7">
        <f t="shared" si="14"/>
        <v>6521859900</v>
      </c>
      <c r="H74" s="7">
        <f t="shared" si="0"/>
        <v>635231144.46000004</v>
      </c>
      <c r="I74" s="24">
        <f t="shared" si="1"/>
        <v>109.46440513242209</v>
      </c>
      <c r="J74" s="7">
        <f t="shared" si="2"/>
        <v>-1443466069.1100006</v>
      </c>
      <c r="K74" s="24">
        <f t="shared" si="3"/>
        <v>83.57922856141542</v>
      </c>
    </row>
    <row r="75" spans="1:11" ht="15" customHeight="1" outlineLevel="1">
      <c r="A75" s="35" t="s">
        <v>121</v>
      </c>
      <c r="B75" s="15" t="s">
        <v>52</v>
      </c>
      <c r="C75" s="22">
        <f>C77+C78+C79+C76</f>
        <v>6324676646.79</v>
      </c>
      <c r="D75" s="22">
        <f>D77+D78+D79+D76</f>
        <v>8412132881.1100006</v>
      </c>
      <c r="E75" s="22">
        <f>E77+E78+E79+E76</f>
        <v>7347022700</v>
      </c>
      <c r="F75" s="22">
        <f t="shared" ref="F75:G75" si="15">F77+F78+F79+F76</f>
        <v>7057411200</v>
      </c>
      <c r="G75" s="22">
        <f t="shared" si="15"/>
        <v>6521859900</v>
      </c>
      <c r="H75" s="22">
        <f t="shared" si="0"/>
        <v>1022346053.21</v>
      </c>
      <c r="I75" s="25">
        <f t="shared" si="1"/>
        <v>116.16440033703348</v>
      </c>
      <c r="J75" s="22">
        <f t="shared" si="2"/>
        <v>-1065110181.1100006</v>
      </c>
      <c r="K75" s="25">
        <f t="shared" si="3"/>
        <v>87.33840518019187</v>
      </c>
    </row>
    <row r="76" spans="1:11" ht="15.75" outlineLevel="2">
      <c r="A76" s="35" t="s">
        <v>122</v>
      </c>
      <c r="B76" s="9" t="s">
        <v>53</v>
      </c>
      <c r="C76" s="22">
        <v>495238400</v>
      </c>
      <c r="D76" s="22">
        <v>449864700</v>
      </c>
      <c r="E76" s="22">
        <v>307870200</v>
      </c>
      <c r="F76" s="22">
        <v>0</v>
      </c>
      <c r="G76" s="22">
        <v>0</v>
      </c>
      <c r="H76" s="22">
        <f t="shared" si="0"/>
        <v>-187368200</v>
      </c>
      <c r="I76" s="25">
        <f t="shared" si="1"/>
        <v>62.166059820886268</v>
      </c>
      <c r="J76" s="22">
        <f t="shared" si="2"/>
        <v>-141994500</v>
      </c>
      <c r="K76" s="25">
        <f t="shared" si="3"/>
        <v>68.436176477060769</v>
      </c>
    </row>
    <row r="77" spans="1:11" ht="31.5" outlineLevel="2">
      <c r="A77" s="35" t="s">
        <v>123</v>
      </c>
      <c r="B77" s="9" t="s">
        <v>54</v>
      </c>
      <c r="C77" s="22">
        <v>1266671032.4400001</v>
      </c>
      <c r="D77" s="22">
        <v>3121272981.1100001</v>
      </c>
      <c r="E77" s="22">
        <v>1650859000</v>
      </c>
      <c r="F77" s="22">
        <v>1640027500</v>
      </c>
      <c r="G77" s="22">
        <v>1100514500</v>
      </c>
      <c r="H77" s="22">
        <f t="shared" si="0"/>
        <v>384187967.55999994</v>
      </c>
      <c r="I77" s="25">
        <f t="shared" si="1"/>
        <v>130.33052447879345</v>
      </c>
      <c r="J77" s="22">
        <f t="shared" si="2"/>
        <v>-1470413981.1100001</v>
      </c>
      <c r="K77" s="25">
        <f t="shared" si="3"/>
        <v>52.890567726406125</v>
      </c>
    </row>
    <row r="78" spans="1:11" ht="15.75" outlineLevel="2">
      <c r="A78" s="35" t="s">
        <v>124</v>
      </c>
      <c r="B78" s="9" t="s">
        <v>55</v>
      </c>
      <c r="C78" s="22">
        <v>4458610091.6400003</v>
      </c>
      <c r="D78" s="22">
        <v>4734969600</v>
      </c>
      <c r="E78" s="22">
        <v>5277030100</v>
      </c>
      <c r="F78" s="22">
        <v>5301981400</v>
      </c>
      <c r="G78" s="22">
        <v>5306134000</v>
      </c>
      <c r="H78" s="22">
        <f t="shared" si="0"/>
        <v>818420008.35999966</v>
      </c>
      <c r="I78" s="25">
        <f t="shared" si="1"/>
        <v>118.35594482447695</v>
      </c>
      <c r="J78" s="22">
        <f t="shared" si="2"/>
        <v>542060500</v>
      </c>
      <c r="K78" s="25">
        <f t="shared" si="3"/>
        <v>111.44802492501746</v>
      </c>
    </row>
    <row r="79" spans="1:11" ht="15.75" outlineLevel="2">
      <c r="A79" s="35" t="s">
        <v>125</v>
      </c>
      <c r="B79" s="9" t="s">
        <v>56</v>
      </c>
      <c r="C79" s="22">
        <v>104157122.70999999</v>
      </c>
      <c r="D79" s="22">
        <v>106025600</v>
      </c>
      <c r="E79" s="22">
        <v>111263400</v>
      </c>
      <c r="F79" s="22">
        <v>115402300</v>
      </c>
      <c r="G79" s="22">
        <v>115211400</v>
      </c>
      <c r="H79" s="22">
        <f t="shared" si="0"/>
        <v>7106277.2900000066</v>
      </c>
      <c r="I79" s="25">
        <f t="shared" si="1"/>
        <v>106.82265130324855</v>
      </c>
      <c r="J79" s="22">
        <f t="shared" si="2"/>
        <v>5237800</v>
      </c>
      <c r="K79" s="25">
        <f t="shared" si="3"/>
        <v>104.94012766728036</v>
      </c>
    </row>
    <row r="80" spans="1:11" ht="31.5" outlineLevel="2">
      <c r="A80" s="35" t="s">
        <v>126</v>
      </c>
      <c r="B80" s="9" t="s">
        <v>57</v>
      </c>
      <c r="C80" s="22">
        <v>403650000</v>
      </c>
      <c r="D80" s="22">
        <v>377391404</v>
      </c>
      <c r="E80" s="22">
        <v>0</v>
      </c>
      <c r="F80" s="22">
        <v>0</v>
      </c>
      <c r="G80" s="22">
        <v>0</v>
      </c>
      <c r="H80" s="22">
        <f t="shared" si="0"/>
        <v>-403650000</v>
      </c>
      <c r="I80" s="25">
        <f t="shared" si="1"/>
        <v>0</v>
      </c>
      <c r="J80" s="22">
        <f t="shared" si="2"/>
        <v>-377391404</v>
      </c>
      <c r="K80" s="25">
        <f t="shared" si="3"/>
        <v>0</v>
      </c>
    </row>
    <row r="81" spans="1:11" ht="15.75" outlineLevel="2">
      <c r="A81" s="35" t="s">
        <v>129</v>
      </c>
      <c r="B81" s="9" t="s">
        <v>130</v>
      </c>
      <c r="C81" s="22">
        <v>-162586.75</v>
      </c>
      <c r="D81" s="22">
        <v>0</v>
      </c>
      <c r="E81" s="22">
        <v>0</v>
      </c>
      <c r="F81" s="22">
        <v>0</v>
      </c>
      <c r="G81" s="22">
        <v>0</v>
      </c>
      <c r="H81" s="22">
        <f t="shared" ref="H81:H84" si="16">E81-C81</f>
        <v>162586.75</v>
      </c>
      <c r="I81" s="25">
        <f t="shared" ref="I81:I83" si="17">E81/C81*100</f>
        <v>0</v>
      </c>
      <c r="J81" s="22">
        <f t="shared" ref="J81:J84" si="18">E81-D81</f>
        <v>0</v>
      </c>
      <c r="K81" s="25"/>
    </row>
    <row r="82" spans="1:11" ht="31.5" outlineLevel="2">
      <c r="A82" s="35" t="s">
        <v>127</v>
      </c>
      <c r="B82" s="9" t="s">
        <v>62</v>
      </c>
      <c r="C82" s="22">
        <v>854658.82</v>
      </c>
      <c r="D82" s="22">
        <v>998181</v>
      </c>
      <c r="E82" s="22">
        <v>0</v>
      </c>
      <c r="F82" s="22">
        <v>0</v>
      </c>
      <c r="G82" s="22">
        <v>0</v>
      </c>
      <c r="H82" s="22">
        <f t="shared" si="16"/>
        <v>-854658.82</v>
      </c>
      <c r="I82" s="25">
        <f t="shared" si="17"/>
        <v>0</v>
      </c>
      <c r="J82" s="22">
        <f t="shared" si="18"/>
        <v>-998181</v>
      </c>
      <c r="K82" s="25">
        <f t="shared" ref="K82:K83" si="19">E82/D82*100</f>
        <v>0</v>
      </c>
    </row>
    <row r="83" spans="1:11" ht="31.5" outlineLevel="2">
      <c r="A83" s="35" t="s">
        <v>128</v>
      </c>
      <c r="B83" s="9" t="s">
        <v>63</v>
      </c>
      <c r="C83" s="22">
        <v>-17227163.32</v>
      </c>
      <c r="D83" s="22">
        <v>-33697</v>
      </c>
      <c r="E83" s="22">
        <v>0</v>
      </c>
      <c r="F83" s="22">
        <v>0</v>
      </c>
      <c r="G83" s="22">
        <v>0</v>
      </c>
      <c r="H83" s="22">
        <f t="shared" si="16"/>
        <v>17227163.32</v>
      </c>
      <c r="I83" s="25">
        <f t="shared" si="17"/>
        <v>0</v>
      </c>
      <c r="J83" s="22">
        <f t="shared" si="18"/>
        <v>33697</v>
      </c>
      <c r="K83" s="25">
        <f t="shared" si="19"/>
        <v>0</v>
      </c>
    </row>
    <row r="84" spans="1:11" ht="15.75">
      <c r="A84" s="35"/>
      <c r="B84" s="16" t="s">
        <v>58</v>
      </c>
      <c r="C84" s="23">
        <f>C6+C74</f>
        <v>13488713033.530001</v>
      </c>
      <c r="D84" s="23">
        <f>D6+D74</f>
        <v>14954628352.110001</v>
      </c>
      <c r="E84" s="23">
        <f>E6+E74</f>
        <v>14059278928</v>
      </c>
      <c r="F84" s="23">
        <f>F6+F74</f>
        <v>13973543421</v>
      </c>
      <c r="G84" s="23">
        <f>G6+G74</f>
        <v>13700197558</v>
      </c>
      <c r="H84" s="7">
        <f t="shared" si="16"/>
        <v>570565894.46999931</v>
      </c>
      <c r="I84" s="24">
        <f t="shared" ref="I84" si="20">E84/C84*100</f>
        <v>104.22995057461522</v>
      </c>
      <c r="J84" s="7">
        <f t="shared" si="18"/>
        <v>-895349424.11000061</v>
      </c>
      <c r="K84" s="24">
        <f t="shared" ref="K84" si="21">E84/D84*100</f>
        <v>94.012894182130097</v>
      </c>
    </row>
    <row r="89" spans="1:11" ht="12.75" customHeight="1">
      <c r="C89" s="28"/>
    </row>
  </sheetData>
  <mergeCells count="8">
    <mergeCell ref="H4:I4"/>
    <mergeCell ref="J4:K4"/>
    <mergeCell ref="B2:K2"/>
    <mergeCell ref="C4:C5"/>
    <mergeCell ref="D4:D5"/>
    <mergeCell ref="E4:E5"/>
    <mergeCell ref="F4:F5"/>
    <mergeCell ref="G4:G5"/>
  </mergeCells>
  <pageMargins left="0.15748031496062992" right="0.35433070866141736" top="0.19685039370078741" bottom="0.19685039370078741" header="0.51181102362204722" footer="0.51181102362204722"/>
  <pageSetup paperSize="9" scale="4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</vt:lpstr>
      <vt:lpstr>отчет!Заголовки_для_печати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2025-11-07T10:18:32Z</cp:lastPrinted>
  <dcterms:created xsi:type="dcterms:W3CDTF">2020-09-23T05:47:11Z</dcterms:created>
  <dcterms:modified xsi:type="dcterms:W3CDTF">2025-11-07T10:19:51Z</dcterms:modified>
</cp:coreProperties>
</file>